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4to. Trimestre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C99" i="60" s="1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58" i="60"/>
  <c r="C46" i="60"/>
  <c r="C37" i="60"/>
  <c r="C34" i="60"/>
  <c r="C28" i="60"/>
  <c r="C25" i="60"/>
  <c r="C19" i="60"/>
  <c r="D46" i="62" l="1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0" i="64" l="1"/>
  <c r="C7" i="64"/>
  <c r="C39" i="64" s="1"/>
  <c r="C15" i="63"/>
  <c r="C7" i="63"/>
  <c r="C20" i="63" s="1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<sst xmlns="http://schemas.openxmlformats.org/spreadsheetml/2006/main" count="928" uniqueCount="656">
  <si>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</si>
  <si>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</si>
  <si>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</si>
  <si>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</si>
  <si>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</si>
  <si>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</si>
  <si>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</si>
  <si>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</si>
  <si>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</si>
  <si>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</si>
  <si>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</si>
  <si>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</si>
  <si>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</si>
  <si>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</si>
  <si>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</si>
  <si>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</si>
  <si>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</si>
  <si>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</si>
  <si>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</si>
  <si>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</si>
  <si>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</si>
  <si>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</si>
  <si>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</si>
  <si>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</si>
  <si>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</si>
  <si>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</si>
  <si>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</si>
  <si>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</si>
  <si>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</si>
  <si>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</si>
  <si>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</si>
  <si>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</si>
  <si>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</si>
  <si>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</si>
  <si>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</si>
  <si>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</si>
  <si>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</si>
  <si>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</si>
  <si>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</si>
  <si>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</si>
  <si>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</si>
  <si>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</si>
  <si>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</si>
  <si>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</si>
  <si>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</si>
  <si>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</si>
  <si>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</si>
  <si>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</si>
  <si>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</si>
  <si>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</si>
  <si>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</si>
  <si>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</si>
  <si>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</si>
  <si>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</si>
  <si>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</si>
  <si>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</si>
  <si>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</si>
  <si>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</si>
  <si>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</si>
  <si>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</si>
  <si>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</si>
  <si>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</si>
  <si>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</si>
  <si>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</si>
  <si>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</si>
  <si>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</si>
  <si>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</si>
  <si>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</si>
  <si>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</si>
  <si>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</si>
  <si>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</si>
  <si>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</si>
  <si>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</si>
  <si>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</si>
  <si>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</si>
  <si>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</si>
  <si>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</si>
  <si>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</si>
  <si>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</si>
  <si>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</si>
  <si>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</si>
  <si>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</si>
  <si>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</si>
  <si>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</si>
  <si>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</si>
  <si>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</si>
  <si>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</si>
  <si>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</si>
  <si>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</si>
  <si>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</si>
  <si>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</si>
  <si>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</si>
  <si>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</si>
  <si>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</si>
  <si>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</si>
  <si>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</si>
  <si>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</si>
  <si>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</si>
  <si>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</si>
  <si>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</si>
  <si>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</si>
  <si>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</si>
  <si>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</si>
  <si>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</si>
  <si>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</si>
  <si>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</si>
  <si>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</si>
  <si>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</si>
  <si>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</si>
  <si>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</si>
  <si>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</si>
  <si>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</si>
  <si>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</si>
  <si>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</si>
  <si>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</si>
  <si>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</si>
  <si>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</si>
  <si>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</si>
  <si>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</si>
  <si>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</si>
  <si>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</si>
  <si>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</si>
  <si>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</si>
  <si>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</si>
  <si>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</si>
  <si>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</si>
  <si>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</si>
  <si>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</si>
  <si>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</si>
  <si>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</si>
  <si>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</si>
  <si>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</si>
  <si>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</si>
  <si>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</si>
  <si>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</si>
  <si>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</si>
  <si>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</si>
  <si>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</si>
  <si>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</si>
  <si>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</si>
  <si>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</si>
  <si>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</si>
  <si>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</si>
  <si>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</si>
  <si>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</si>
  <si>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</si>
  <si>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</si>
  <si>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</si>
  <si>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</si>
  <si>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</si>
  <si>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</si>
  <si>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</si>
  <si>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</si>
  <si>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</si>
  <si>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</si>
  <si>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</si>
  <si>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</si>
  <si>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</si>
  <si>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</si>
  <si>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</si>
  <si>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</si>
  <si>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</si>
  <si>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</si>
  <si>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</si>
  <si>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</si>
  <si>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</si>
  <si>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</si>
  <si>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</si>
  <si>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</si>
  <si>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</si>
  <si>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</si>
  <si>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</si>
  <si>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</si>
  <si>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</si>
  <si>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</si>
  <si>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</si>
  <si>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</si>
  <si>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</si>
  <si>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</si>
  <si>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</si>
  <si>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</si>
  <si>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</si>
  <si>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</si>
  <si>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</si>
  <si>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</si>
  <si>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</si>
  <si>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</si>
  <si>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</si>
  <si>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</si>
  <si>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</si>
  <si>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</si>
  <si>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</si>
  <si>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</si>
  <si>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</si>
  <si>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</si>
  <si>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</si>
  <si>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</si>
  <si>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</si>
  <si>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</si>
  <si>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</si>
  <si>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</si>
  <si>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</si>
  <si>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</si>
  <si>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</si>
  <si>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</si>
  <si>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</si>
  <si>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</si>
  <si>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</si>
  <si>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</si>
  <si>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</si>
  <si>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</si>
  <si>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</si>
  <si>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</si>
  <si>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</si>
  <si>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</si>
  <si>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</si>
  <si>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</si>
  <si>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</si>
  <si>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</si>
  <si>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</si>
  <si>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</si>
  <si>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</si>
  <si>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</si>
  <si>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</si>
  <si>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</si>
  <si>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</si>
  <si>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</si>
  <si>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</si>
  <si>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</si>
  <si>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</si>
  <si>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</si>
  <si>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</si>
  <si>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</si>
  <si>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</si>
  <si>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</si>
  <si>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</si>
  <si>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</si>
  <si>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</si>
  <si>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</si>
  <si>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</si>
  <si>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</si>
  <si>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</si>
  <si>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</si>
  <si>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</si>
  <si>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</si>
  <si>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</si>
  <si>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</si>
  <si>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</si>
  <si>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</si>
  <si>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</si>
  <si>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</si>
  <si>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</si>
  <si>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</si>
  <si>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</si>
  <si>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</si>
  <si>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</si>
  <si>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</si>
  <si>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</si>
  <si>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</si>
  <si>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</si>
  <si>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</si>
  <si>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</si>
  <si>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</si>
  <si>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</si>
  <si>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</si>
  <si>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</si>
  <si>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</si>
  <si>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</si>
  <si>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</si>
  <si>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</si>
  <si>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</si>
  <si>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</si>
  <si>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</si>
  <si>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</si>
  <si>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</si>
  <si>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</si>
  <si>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</si>
  <si>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</si>
  <si>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</si>
  <si>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</si>
  <si>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</si>
  <si>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</si>
  <si>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</si>
  <si>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</si>
  <si>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</si>
  <si>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</si>
  <si>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</si>
  <si>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</si>
  <si>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</si>
  <si>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</si>
  <si>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</si>
  <si>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</si>
  <si>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</si>
  <si>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</si>
  <si>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</si>
  <si>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</si>
  <si>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</si>
  <si>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</si>
  <si>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</si>
  <si>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</si>
  <si>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</si>
  <si>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</si>
  <si>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</si>
  <si>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</si>
  <si>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</si>
  <si>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</si>
  <si>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</si>
  <si>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</si>
  <si>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</si>
  <si>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</si>
  <si>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</si>
  <si>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</si>
  <si>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</si>
  <si>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</si>
  <si>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</si>
  <si>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</si>
  <si>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</si>
  <si>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</si>
  <si>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</si>
  <si>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</si>
  <si>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</si>
  <si>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</si>
  <si>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</si>
  <si>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</si>
  <si>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</si>
  <si>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</si>
  <si>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</si>
  <si>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</si>
  <si>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</si>
  <si>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</si>
  <si>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</si>
  <si>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</si>
  <si>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</si>
  <si>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</si>
  <si>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</si>
  <si>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</si>
  <si>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</si>
  <si>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</si>
  <si>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</si>
  <si>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</si>
  <si>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</si>
  <si>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</si>
  <si>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</si>
  <si>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</si>
  <si>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</si>
  <si>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</si>
  <si>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</si>
  <si>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</si>
  <si>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</si>
  <si>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</si>
  <si>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</si>
  <si>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</si>
  <si>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</si>
  <si>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</si>
  <si>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</si>
  <si>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</si>
  <si>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</si>
  <si>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</si>
  <si>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</si>
  <si>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</si>
  <si>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</si>
  <si>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</si>
  <si>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</si>
  <si>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</si>
  <si>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</si>
  <si>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</si>
  <si>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</si>
  <si>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</si>
  <si>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</si>
  <si>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</si>
  <si>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</si>
  <si>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</si>
  <si>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</si>
  <si>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</si>
  <si>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</si>
  <si>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</si>
  <si>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</si>
  <si>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</si>
  <si>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</si>
  <si>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</si>
  <si>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</si>
  <si>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</si>
  <si>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</si>
  <si>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</si>
  <si>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</si>
  <si>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</si>
  <si>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</si>
  <si>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</si>
  <si>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</si>
  <si>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</si>
  <si>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</si>
  <si>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</si>
  <si>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</si>
  <si>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</si>
  <si>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</si>
  <si>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</si>
  <si>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</si>
  <si>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</si>
  <si>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</si>
  <si>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</si>
  <si>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</si>
  <si>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</si>
  <si>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</si>
  <si>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</si>
  <si>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</si>
  <si>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</si>
  <si>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</si>
  <si>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</si>
  <si>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</si>
  <si>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</si>
  <si>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</si>
  <si>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</si>
  <si>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</si>
  <si>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</si>
  <si>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</si>
  <si>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</si>
  <si>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</si>
  <si>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</si>
  <si>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</si>
  <si>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</si>
  <si>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</si>
  <si>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</si>
  <si>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</si>
  <si>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</si>
  <si>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</si>
  <si>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</si>
  <si>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</si>
  <si>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</si>
  <si>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</si>
  <si>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</si>
  <si>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</si>
  <si>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</si>
  <si>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</si>
  <si>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</si>
  <si>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</si>
  <si>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</si>
  <si>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</si>
  <si>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</si>
  <si>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</si>
  <si>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</si>
  <si>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</si>
  <si>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</si>
  <si>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</si>
  <si>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</si>
  <si>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</si>
  <si>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</si>
  <si>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</si>
  <si>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</si>
  <si>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</si>
  <si>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</si>
  <si>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</si>
  <si>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</si>
  <si>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</si>
  <si>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</si>
  <si>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</si>
  <si>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</si>
  <si>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</si>
  <si>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</si>
  <si>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</si>
  <si>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</si>
  <si>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</si>
  <si>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</si>
  <si>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</si>
  <si>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</si>
  <si>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</si>
  <si>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</si>
  <si>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</si>
  <si>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</si>
  <si>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</si>
  <si>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</si>
  <si>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</si>
  <si>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</si>
  <si>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</si>
  <si>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</si>
  <si>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</si>
  <si>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</si>
  <si>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</si>
  <si>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</si>
  <si>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</si>
  <si>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</si>
  <si>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</si>
  <si>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</si>
  <si>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</si>
  <si>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</si>
  <si>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</si>
  <si>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</si>
  <si>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</si>
  <si>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</si>
  <si>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</si>
  <si>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</si>
  <si>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</si>
  <si>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</si>
  <si>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</si>
  <si>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</si>
  <si>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</si>
  <si>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</si>
  <si>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</si>
  <si>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</si>
  <si>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</si>
  <si>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</si>
  <si>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</si>
  <si>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</si>
  <si>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</si>
  <si>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</si>
  <si>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</si>
  <si>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</si>
  <si>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</si>
  <si>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</si>
  <si>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</si>
  <si>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</si>
  <si>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</si>
  <si>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</si>
  <si>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</si>
  <si>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</si>
  <si>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</si>
  <si>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</si>
  <si>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</si>
  <si>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</si>
  <si>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</si>
  <si>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</si>
  <si>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</si>
  <si>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</si>
  <si>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</si>
  <si>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</si>
  <si>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</si>
  <si>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</si>
  <si>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</si>
  <si>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</si>
  <si>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</si>
  <si>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</si>
  <si>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</si>
  <si>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</si>
  <si>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</si>
  <si>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</si>
  <si>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</si>
  <si>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</si>
  <si>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</si>
  <si>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</si>
  <si>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</si>
  <si>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</si>
  <si>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</si>
  <si>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</si>
  <si>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</si>
  <si>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</si>
  <si>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</si>
  <si>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</si>
  <si>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</si>
  <si>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</si>
  <si>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</si>
  <si>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</si>
  <si>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</si>
  <si>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</si>
  <si>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</si>
  <si>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</si>
  <si>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</si>
  <si>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</si>
  <si>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</si>
  <si>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</si>
  <si>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</si>
  <si>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</si>
  <si>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</si>
  <si>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</si>
  <si>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</si>
  <si>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</si>
  <si>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</si>
  <si>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</si>
  <si>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</si>
  <si>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</si>
  <si>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</si>
  <si>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</si>
  <si>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</si>
  <si>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</si>
  <si>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</si>
  <si>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</si>
  <si>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</si>
  <si>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</si>
  <si>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</si>
  <si>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</si>
  <si>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</si>
  <si>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</si>
  <si>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</si>
  <si>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</si>
  <si>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</si>
  <si>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</si>
  <si>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</si>
  <si>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</si>
  <si>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</si>
  <si>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</si>
  <si>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</si>
  <si>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</si>
  <si>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</si>
  <si>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</si>
  <si>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</si>
  <si>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</si>
  <si>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</si>
  <si>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</si>
  <si>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</si>
  <si>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</si>
  <si>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</si>
  <si>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</si>
  <si>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</si>
  <si>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</si>
  <si>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</si>
  <si>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</si>
  <si>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</si>
  <si>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</si>
  <si>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</si>
  <si>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</si>
  <si>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</si>
  <si>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</si>
  <si>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</si>
  <si>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</si>
  <si>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</si>
  <si>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</si>
  <si>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</si>
  <si>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</si>
  <si>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</si>
  <si>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</si>
  <si>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</si>
  <si>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</si>
  <si>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</si>
  <si>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</si>
  <si>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</si>
  <si>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</si>
  <si>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</si>
  <si>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</si>
  <si>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</si>
  <si>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</si>
  <si>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</si>
  <si>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</si>
  <si>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</si>
  <si>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</si>
  <si>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</si>
  <si>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</si>
  <si>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</si>
  <si>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</si>
  <si>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</si>
  <si>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</si>
  <si>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</si>
  <si>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</si>
  <si>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</si>
  <si>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</si>
  <si>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</si>
  <si>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</si>
  <si>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</si>
  <si>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</si>
  <si>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</si>
  <si>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</si>
  <si>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</si>
  <si>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</si>
  <si>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</si>
  <si>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</si>
  <si>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COMISION MUNICIPAL DEL DEPORTE Y ATENCION A LA JUVENTUD DEL MUNICIPIO DE URIANGATO, GUANAJUATO.</t>
  </si>
  <si>
    <t>Correspondiente del 1 de Enero al AL 31 DE DICIEMBRE DEL 2019</t>
  </si>
  <si>
    <t>Bajo protesta de decir verdad declaramos que los Estados Financieros y sus notas, son razonablemente correctos y son responsabilidad del emisor.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</si>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</sst>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22" fillId="10" borderId="0" xfId="0" applyFont="1" applyFill="1" applyBorder="1" applyAlignment="1">
      <alignment vertical="top"/>
    </xf>
    <xf numFmtId="0" fontId="23" fillId="0" borderId="0" xfId="9" applyFont="1"/>
    <xf numFmtId="0" fontId="24" fillId="0" borderId="18" xfId="3" applyFont="1" applyFill="1" applyBorder="1" applyAlignment="1">
      <alignment horizontal="center" vertic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65" t="s">
        <v>652</v>
      </c>
      <c r="B1" s="165"/>
      <c r="C1" s="72"/>
      <c r="D1" s="69" t="s">
        <v>244</v>
      </c>
      <c r="E1" s="70">
        <v>2019</v>
      </c>
    </row>
    <row r="2" spans="1:5" ht="18.95" customHeight="1" x14ac:dyDescent="0.2">
      <c r="A2" s="166" t="s">
        <v>557</v>
      </c>
      <c r="B2" s="166"/>
      <c r="C2" s="91"/>
      <c r="D2" s="69" t="s">
        <v>246</v>
      </c>
      <c r="E2" s="72" t="s">
        <v>247</v>
      </c>
    </row>
    <row r="3" spans="1:5" ht="18.95" customHeight="1" x14ac:dyDescent="0.2">
      <c r="A3" s="167" t="s">
        <v>653</v>
      </c>
      <c r="B3" s="167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2" t="s">
        <v>646</v>
      </c>
      <c r="B23" s="163" t="s">
        <v>361</v>
      </c>
    </row>
    <row r="24" spans="1:2" x14ac:dyDescent="0.2">
      <c r="A24" s="162" t="s">
        <v>647</v>
      </c>
      <c r="B24" s="163" t="s">
        <v>648</v>
      </c>
    </row>
    <row r="25" spans="1:2" s="161" customFormat="1" x14ac:dyDescent="0.2">
      <c r="A25" s="162" t="s">
        <v>649</v>
      </c>
      <c r="B25" s="163" t="s">
        <v>644</v>
      </c>
    </row>
    <row r="26" spans="1:2" x14ac:dyDescent="0.2">
      <c r="A26" s="162" t="s">
        <v>650</v>
      </c>
      <c r="B26" s="163" t="s">
        <v>415</v>
      </c>
    </row>
    <row r="27" spans="1:2" x14ac:dyDescent="0.2">
      <c r="A27" s="100" t="s">
        <v>24</v>
      </c>
      <c r="B27" s="101" t="s">
        <v>25</v>
      </c>
    </row>
    <row r="28" spans="1:2" x14ac:dyDescent="0.2">
      <c r="A28" s="100" t="s">
        <v>26</v>
      </c>
      <c r="B28" s="101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2" x14ac:dyDescent="0.2">
      <c r="A33" s="39"/>
      <c r="B33" s="41"/>
    </row>
    <row r="34" spans="1:2" x14ac:dyDescent="0.2">
      <c r="A34" s="100" t="s">
        <v>86</v>
      </c>
      <c r="B34" s="101" t="s">
        <v>81</v>
      </c>
    </row>
    <row r="35" spans="1:2" x14ac:dyDescent="0.2">
      <c r="A35" s="100" t="s">
        <v>87</v>
      </c>
      <c r="B35" s="101" t="s">
        <v>82</v>
      </c>
    </row>
    <row r="36" spans="1:2" x14ac:dyDescent="0.2">
      <c r="A36" s="39"/>
      <c r="B36" s="42"/>
    </row>
    <row r="37" spans="1:2" x14ac:dyDescent="0.2">
      <c r="A37" s="39"/>
      <c r="B37" s="40" t="s">
        <v>84</v>
      </c>
    </row>
    <row r="38" spans="1:2" x14ac:dyDescent="0.2">
      <c r="A38" s="39" t="s">
        <v>85</v>
      </c>
      <c r="B38" s="101" t="s">
        <v>33</v>
      </c>
    </row>
    <row r="39" spans="1:2" x14ac:dyDescent="0.2">
      <c r="A39" s="39"/>
      <c r="B39" s="101" t="s">
        <v>34</v>
      </c>
    </row>
    <row r="40" spans="1:2" ht="12" thickBot="1" x14ac:dyDescent="0.25">
      <c r="A40" s="43"/>
      <c r="B40" s="44"/>
    </row>
    <row r="42" spans="1:2" ht="12" x14ac:dyDescent="0.2">
      <c r="A42" s="192" t="s">
        <v>654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A22" sqref="A22"/>
    </sheetView>
  </sheetViews>
  <sheetFormatPr baseColWidth="10" defaultColWidth="11.42578125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1" t="s">
        <v>652</v>
      </c>
      <c r="B1" s="172"/>
      <c r="C1" s="173"/>
    </row>
    <row r="2" spans="1:3" s="92" customFormat="1" ht="18" customHeight="1" x14ac:dyDescent="0.25">
      <c r="A2" s="174" t="s">
        <v>554</v>
      </c>
      <c r="B2" s="175"/>
      <c r="C2" s="176"/>
    </row>
    <row r="3" spans="1:3" s="92" customFormat="1" ht="18" customHeight="1" x14ac:dyDescent="0.25">
      <c r="A3" s="174" t="s">
        <v>653</v>
      </c>
      <c r="B3" s="175"/>
      <c r="C3" s="176"/>
    </row>
    <row r="4" spans="1:3" s="95" customFormat="1" ht="18" customHeight="1" x14ac:dyDescent="0.2">
      <c r="A4" s="177" t="s">
        <v>550</v>
      </c>
      <c r="B4" s="178"/>
      <c r="C4" s="179"/>
    </row>
    <row r="5" spans="1:3" s="93" customFormat="1" x14ac:dyDescent="0.2">
      <c r="A5" s="113" t="s">
        <v>590</v>
      </c>
      <c r="B5" s="113"/>
      <c r="C5" s="114">
        <v>5812294.8399999999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262887.58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3" x14ac:dyDescent="0.2">
      <c r="A17" s="128">
        <v>3.2</v>
      </c>
      <c r="B17" s="121" t="s">
        <v>599</v>
      </c>
      <c r="C17" s="119">
        <v>0</v>
      </c>
    </row>
    <row r="18" spans="1:3" x14ac:dyDescent="0.2">
      <c r="A18" s="128">
        <v>3.3</v>
      </c>
      <c r="B18" s="123" t="s">
        <v>600</v>
      </c>
      <c r="C18" s="129">
        <v>262887.58</v>
      </c>
    </row>
    <row r="19" spans="1:3" x14ac:dyDescent="0.2">
      <c r="A19" s="115"/>
      <c r="B19" s="130"/>
      <c r="C19" s="131"/>
    </row>
    <row r="20" spans="1:3" x14ac:dyDescent="0.2">
      <c r="A20" s="132" t="s">
        <v>125</v>
      </c>
      <c r="B20" s="132"/>
      <c r="C20" s="114">
        <f>C5+C7-C15</f>
        <v>5549407.2599999998</v>
      </c>
    </row>
    <row r="22" spans="1:3" ht="12" x14ac:dyDescent="0.2">
      <c r="A22" s="192" t="s">
        <v>654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opLeftCell="A25" workbookViewId="0">
      <selection activeCell="A41" sqref="A41"/>
    </sheetView>
  </sheetViews>
  <sheetFormatPr baseColWidth="10" defaultColWidth="11.42578125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0" t="s">
        <v>652</v>
      </c>
      <c r="B1" s="181"/>
      <c r="C1" s="182"/>
    </row>
    <row r="2" spans="1:3" s="96" customFormat="1" ht="18.95" customHeight="1" x14ac:dyDescent="0.25">
      <c r="A2" s="183" t="s">
        <v>555</v>
      </c>
      <c r="B2" s="184"/>
      <c r="C2" s="185"/>
    </row>
    <row r="3" spans="1:3" s="96" customFormat="1" ht="18.95" customHeight="1" x14ac:dyDescent="0.25">
      <c r="A3" s="183" t="s">
        <v>653</v>
      </c>
      <c r="B3" s="184"/>
      <c r="C3" s="185"/>
    </row>
    <row r="4" spans="1:3" s="97" customFormat="1" x14ac:dyDescent="0.2">
      <c r="A4" s="177" t="s">
        <v>550</v>
      </c>
      <c r="B4" s="178"/>
      <c r="C4" s="179"/>
    </row>
    <row r="5" spans="1:3" x14ac:dyDescent="0.2">
      <c r="A5" s="144" t="s">
        <v>603</v>
      </c>
      <c r="B5" s="113"/>
      <c r="C5" s="137">
        <v>5484520.0899999999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36459.409999999996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3500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27867.01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5092.3999999999996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160063.35</v>
      </c>
    </row>
    <row r="31" spans="1:3" x14ac:dyDescent="0.2">
      <c r="A31" s="154" t="s">
        <v>625</v>
      </c>
      <c r="B31" s="136" t="s">
        <v>496</v>
      </c>
      <c r="C31" s="147">
        <v>160063.35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3" x14ac:dyDescent="0.2">
      <c r="A33" s="154" t="s">
        <v>627</v>
      </c>
      <c r="B33" s="136" t="s">
        <v>506</v>
      </c>
      <c r="C33" s="147">
        <v>0</v>
      </c>
    </row>
    <row r="34" spans="1:3" x14ac:dyDescent="0.2">
      <c r="A34" s="154" t="s">
        <v>628</v>
      </c>
      <c r="B34" s="136" t="s">
        <v>629</v>
      </c>
      <c r="C34" s="147">
        <v>0</v>
      </c>
    </row>
    <row r="35" spans="1:3" x14ac:dyDescent="0.2">
      <c r="A35" s="154" t="s">
        <v>630</v>
      </c>
      <c r="B35" s="136" t="s">
        <v>631</v>
      </c>
      <c r="C35" s="147">
        <v>0</v>
      </c>
    </row>
    <row r="36" spans="1:3" x14ac:dyDescent="0.2">
      <c r="A36" s="154" t="s">
        <v>632</v>
      </c>
      <c r="B36" s="136" t="s">
        <v>514</v>
      </c>
      <c r="C36" s="147">
        <v>0</v>
      </c>
    </row>
    <row r="37" spans="1:3" x14ac:dyDescent="0.2">
      <c r="A37" s="154" t="s">
        <v>633</v>
      </c>
      <c r="B37" s="146" t="s">
        <v>634</v>
      </c>
      <c r="C37" s="153">
        <v>0</v>
      </c>
    </row>
    <row r="38" spans="1:3" x14ac:dyDescent="0.2">
      <c r="A38" s="138"/>
      <c r="B38" s="141"/>
      <c r="C38" s="142"/>
    </row>
    <row r="39" spans="1:3" x14ac:dyDescent="0.2">
      <c r="A39" s="143" t="s">
        <v>127</v>
      </c>
      <c r="B39" s="113"/>
      <c r="C39" s="114">
        <f>C5-C7+C30</f>
        <v>5608124.0299999993</v>
      </c>
    </row>
    <row r="41" spans="1:3" ht="12" x14ac:dyDescent="0.2">
      <c r="A41" s="192" t="s">
        <v>654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G17" sqref="G17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0" t="s">
        <v>652</v>
      </c>
      <c r="B1" s="186"/>
      <c r="C1" s="186"/>
      <c r="D1" s="186"/>
      <c r="E1" s="186"/>
      <c r="F1" s="186"/>
      <c r="G1" s="82" t="s">
        <v>244</v>
      </c>
      <c r="H1" s="83">
        <f>'Notas a los Edos Financieros'!E1</f>
        <v>2019</v>
      </c>
    </row>
    <row r="2" spans="1:10" ht="18.95" customHeight="1" x14ac:dyDescent="0.2">
      <c r="A2" s="170" t="s">
        <v>556</v>
      </c>
      <c r="B2" s="186"/>
      <c r="C2" s="186"/>
      <c r="D2" s="186"/>
      <c r="E2" s="186"/>
      <c r="F2" s="186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87" t="s">
        <v>653</v>
      </c>
      <c r="B3" s="188"/>
      <c r="C3" s="188"/>
      <c r="D3" s="188"/>
      <c r="E3" s="188"/>
      <c r="F3" s="188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f>C9+D9+E9</f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f t="shared" ref="F10:F47" si="0">C10+D10+E10</f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f t="shared" si="0"/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f t="shared" si="0"/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f t="shared" si="0"/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f t="shared" si="0"/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f t="shared" si="0"/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f t="shared" si="0"/>
        <v>0</v>
      </c>
    </row>
    <row r="17" spans="1:7" ht="18" x14ac:dyDescent="0.25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f t="shared" si="0"/>
        <v>0</v>
      </c>
      <c r="G17" s="193" t="s">
        <v>655</v>
      </c>
    </row>
    <row r="18" spans="1:7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f t="shared" si="0"/>
        <v>0</v>
      </c>
    </row>
    <row r="19" spans="1:7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f t="shared" si="0"/>
        <v>0</v>
      </c>
    </row>
    <row r="20" spans="1:7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f t="shared" si="0"/>
        <v>0</v>
      </c>
    </row>
    <row r="21" spans="1:7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f t="shared" si="0"/>
        <v>0</v>
      </c>
    </row>
    <row r="22" spans="1:7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f t="shared" si="0"/>
        <v>0</v>
      </c>
    </row>
    <row r="23" spans="1:7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f t="shared" si="0"/>
        <v>0</v>
      </c>
    </row>
    <row r="24" spans="1:7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f t="shared" si="0"/>
        <v>0</v>
      </c>
    </row>
    <row r="25" spans="1:7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f t="shared" si="0"/>
        <v>0</v>
      </c>
    </row>
    <row r="26" spans="1:7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f t="shared" si="0"/>
        <v>0</v>
      </c>
    </row>
    <row r="27" spans="1:7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f t="shared" si="0"/>
        <v>0</v>
      </c>
    </row>
    <row r="28" spans="1:7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f t="shared" si="0"/>
        <v>0</v>
      </c>
    </row>
    <row r="29" spans="1:7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f t="shared" si="0"/>
        <v>0</v>
      </c>
    </row>
    <row r="30" spans="1:7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f t="shared" si="0"/>
        <v>0</v>
      </c>
    </row>
    <row r="31" spans="1:7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f t="shared" si="0"/>
        <v>0</v>
      </c>
    </row>
    <row r="32" spans="1:7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f t="shared" si="0"/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f t="shared" si="0"/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f t="shared" si="0"/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f t="shared" si="0"/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f t="shared" si="0"/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f t="shared" si="0"/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f t="shared" si="0"/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f t="shared" si="0"/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f t="shared" si="0"/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f t="shared" si="0"/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f t="shared" si="0"/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f t="shared" si="0"/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f t="shared" si="0"/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f t="shared" si="0"/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f t="shared" si="0"/>
        <v>0</v>
      </c>
    </row>
    <row r="50" spans="1:1" ht="12" x14ac:dyDescent="0.2">
      <c r="A50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opLeftCell="A31" zoomScaleNormal="100" zoomScaleSheetLayoutView="100" workbookViewId="0">
      <selection activeCell="C51" sqref="C5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89" t="s">
        <v>37</v>
      </c>
      <c r="B5" s="189"/>
      <c r="C5" s="189"/>
      <c r="D5" s="189"/>
      <c r="E5" s="189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0" t="s">
        <v>41</v>
      </c>
      <c r="C10" s="190"/>
      <c r="D10" s="190"/>
      <c r="E10" s="190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0" t="s">
        <v>45</v>
      </c>
      <c r="C12" s="190"/>
      <c r="D12" s="190"/>
      <c r="E12" s="190"/>
    </row>
    <row r="13" spans="1:8" s="11" customFormat="1" ht="26.1" customHeight="1" x14ac:dyDescent="0.2">
      <c r="A13" s="158" t="s">
        <v>46</v>
      </c>
      <c r="B13" s="190" t="s">
        <v>47</v>
      </c>
      <c r="C13" s="190"/>
      <c r="D13" s="190"/>
      <c r="E13" s="190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1" t="s">
        <v>52</v>
      </c>
      <c r="C31" s="191"/>
      <c r="D31" s="191"/>
      <c r="E31" s="191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ht="25.5" x14ac:dyDescent="0.2">
      <c r="A38" s="19" t="s">
        <v>63</v>
      </c>
      <c r="B38" s="19" t="s">
        <v>64</v>
      </c>
      <c r="C38" s="20"/>
      <c r="D38" s="17"/>
      <c r="E38" s="194" t="s">
        <v>655</v>
      </c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  <row r="49" spans="1:1" ht="12" x14ac:dyDescent="0.2">
      <c r="A49" s="192" t="s">
        <v>654</v>
      </c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opLeftCell="A133" zoomScale="106" zoomScaleNormal="106" workbookViewId="0">
      <selection activeCell="A144" sqref="A144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68" t="s">
        <v>652</v>
      </c>
      <c r="B1" s="169"/>
      <c r="C1" s="169"/>
      <c r="D1" s="169"/>
      <c r="E1" s="169"/>
      <c r="F1" s="169"/>
      <c r="G1" s="69" t="s">
        <v>244</v>
      </c>
      <c r="H1" s="80">
        <v>2019</v>
      </c>
    </row>
    <row r="2" spans="1:8" s="71" customFormat="1" ht="18.95" customHeight="1" x14ac:dyDescent="0.25">
      <c r="A2" s="168" t="s">
        <v>245</v>
      </c>
      <c r="B2" s="169"/>
      <c r="C2" s="169"/>
      <c r="D2" s="169"/>
      <c r="E2" s="169"/>
      <c r="F2" s="169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68" t="s">
        <v>653</v>
      </c>
      <c r="B3" s="169"/>
      <c r="C3" s="169"/>
      <c r="D3" s="169"/>
      <c r="E3" s="169"/>
      <c r="F3" s="169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52246.15</v>
      </c>
      <c r="D15" s="79">
        <v>52246.15</v>
      </c>
      <c r="E15" s="79">
        <v>52246.15</v>
      </c>
      <c r="F15" s="79">
        <v>52246.15</v>
      </c>
      <c r="G15" s="79">
        <v>26116.6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3326.58</v>
      </c>
      <c r="D20" s="79">
        <v>3326.58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5000</v>
      </c>
      <c r="D21" s="79">
        <v>5000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f>SUM(C31:C35)</f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f>C40</f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f>SUM(C53:C59)</f>
        <v>0</v>
      </c>
      <c r="D52" s="79">
        <f>SUM(D53:D59)</f>
        <v>0</v>
      </c>
      <c r="E52" s="79">
        <f>SUM(E53:E59)</f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f>SUM(C61:C68)</f>
        <v>1005866.89</v>
      </c>
      <c r="D60" s="79">
        <f t="shared" ref="D60:E60" si="0">SUM(D61:D68)</f>
        <v>156169.52000000002</v>
      </c>
      <c r="E60" s="79">
        <f t="shared" si="0"/>
        <v>-690653.38</v>
      </c>
    </row>
    <row r="61" spans="1:9" x14ac:dyDescent="0.2">
      <c r="A61" s="77">
        <v>1241</v>
      </c>
      <c r="B61" s="75" t="s">
        <v>293</v>
      </c>
      <c r="C61" s="79">
        <v>128770.69</v>
      </c>
      <c r="D61" s="79">
        <v>6574.1</v>
      </c>
      <c r="E61" s="79">
        <v>-65344.29</v>
      </c>
    </row>
    <row r="62" spans="1:9" x14ac:dyDescent="0.2">
      <c r="A62" s="77">
        <v>1242</v>
      </c>
      <c r="B62" s="75" t="s">
        <v>294</v>
      </c>
      <c r="C62" s="79">
        <v>146662.17000000001</v>
      </c>
      <c r="D62" s="79">
        <v>13670.42</v>
      </c>
      <c r="E62" s="79">
        <v>-46091.07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448995</v>
      </c>
      <c r="D64" s="79">
        <v>103573.75</v>
      </c>
      <c r="E64" s="79">
        <v>-389139.27</v>
      </c>
    </row>
    <row r="65" spans="1:9" x14ac:dyDescent="0.2">
      <c r="A65" s="77">
        <v>1245</v>
      </c>
      <c r="B65" s="75" t="s">
        <v>297</v>
      </c>
      <c r="C65" s="79">
        <v>0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281439.03000000003</v>
      </c>
      <c r="D66" s="79">
        <v>32351.25</v>
      </c>
      <c r="E66" s="79">
        <v>-190078.75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f>SUM(C73:C77)</f>
        <v>40552.050000000003</v>
      </c>
      <c r="D72" s="79">
        <f>SUM(D73:D77)</f>
        <v>3893.83</v>
      </c>
      <c r="E72" s="79">
        <f>SUM(E73:E77)</f>
        <v>0</v>
      </c>
    </row>
    <row r="73" spans="1:9" x14ac:dyDescent="0.2">
      <c r="A73" s="77">
        <v>1251</v>
      </c>
      <c r="B73" s="75" t="s">
        <v>303</v>
      </c>
      <c r="C73" s="79">
        <v>0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40552.050000000003</v>
      </c>
      <c r="D76" s="79">
        <v>3893.83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f>SUM(C79:C84)</f>
        <v>0</v>
      </c>
      <c r="D78" s="79">
        <f>SUM(D79:D84)</f>
        <v>0</v>
      </c>
      <c r="E78" s="79">
        <f>SUM(E79:E84)</f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f>SUM(C89:C90)</f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f>SUM(C95:C97)</f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f>SUM(C102:C110)</f>
        <v>105064.90000000001</v>
      </c>
      <c r="D101" s="79">
        <f>SUM(D102:D110)</f>
        <v>105064.90000000001</v>
      </c>
      <c r="E101" s="79">
        <f>SUM(E102:E110)</f>
        <v>0</v>
      </c>
      <c r="F101" s="79">
        <f>SUM(F102:F110)</f>
        <v>0</v>
      </c>
      <c r="G101" s="79">
        <f>SUM(G102:G110)</f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f>C102</f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52738.8</v>
      </c>
      <c r="D103" s="79">
        <f t="shared" ref="D103:D110" si="1">C103</f>
        <v>52738.8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f t="shared" si="1"/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f t="shared" si="1"/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2100</v>
      </c>
      <c r="D106" s="79">
        <f t="shared" si="1"/>
        <v>2100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f t="shared" si="1"/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50226</v>
      </c>
      <c r="D108" s="79">
        <f t="shared" si="1"/>
        <v>50226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f t="shared" si="1"/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0.1</v>
      </c>
      <c r="D110" s="79">
        <f t="shared" si="1"/>
        <v>0.1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f>SUM(C112:C114)</f>
        <v>0</v>
      </c>
      <c r="D111" s="79">
        <f t="shared" ref="D111:G111" si="2">SUM(D112:D114)</f>
        <v>0</v>
      </c>
      <c r="E111" s="79">
        <f t="shared" si="2"/>
        <v>0</v>
      </c>
      <c r="F111" s="79">
        <f t="shared" si="2"/>
        <v>0</v>
      </c>
      <c r="G111" s="79">
        <f t="shared" si="2"/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f>C112</f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f t="shared" ref="D113:D114" si="3">C113</f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f t="shared" si="3"/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f>SUM(C119:C124)</f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f>SUM(C126:C131)</f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f>SUM(C138:C140)</f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4" spans="1:8" ht="12" x14ac:dyDescent="0.2">
      <c r="A144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A211" zoomScaleNormal="100" workbookViewId="0">
      <selection activeCell="A224" sqref="A224"/>
    </sheetView>
  </sheetViews>
  <sheetFormatPr baseColWidth="10" defaultColWidth="9.140625" defaultRowHeight="11.25" x14ac:dyDescent="0.2"/>
  <cols>
    <col min="1" max="1" width="10" style="75" customWidth="1"/>
    <col min="2" max="2" width="83" style="75" customWidth="1"/>
    <col min="3" max="4" width="15.710937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66" t="s">
        <v>652</v>
      </c>
      <c r="B1" s="166"/>
      <c r="C1" s="166"/>
      <c r="D1" s="69" t="s">
        <v>244</v>
      </c>
      <c r="E1" s="80">
        <v>2019</v>
      </c>
    </row>
    <row r="2" spans="1:5" s="71" customFormat="1" ht="18.95" customHeight="1" x14ac:dyDescent="0.25">
      <c r="A2" s="166" t="s">
        <v>359</v>
      </c>
      <c r="B2" s="166"/>
      <c r="C2" s="166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66" t="s">
        <v>653</v>
      </c>
      <c r="B3" s="166"/>
      <c r="C3" s="166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64" t="s">
        <v>643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f>SUM(C9+C19+C25+C28+C34+C37+C46)</f>
        <v>931407.26</v>
      </c>
      <c r="D8" s="160"/>
      <c r="E8" s="104"/>
    </row>
    <row r="9" spans="1:5" x14ac:dyDescent="0.2">
      <c r="A9" s="105">
        <v>4110</v>
      </c>
      <c r="B9" s="106" t="s">
        <v>362</v>
      </c>
      <c r="C9" s="110">
        <f>SUM(C10:C18)</f>
        <v>0</v>
      </c>
      <c r="D9" s="160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60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60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60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60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60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60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60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60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60"/>
      <c r="E18" s="104"/>
    </row>
    <row r="19" spans="1:5" x14ac:dyDescent="0.2">
      <c r="A19" s="105">
        <v>4120</v>
      </c>
      <c r="B19" s="106" t="s">
        <v>371</v>
      </c>
      <c r="C19" s="110">
        <f>SUM(C20:C24)</f>
        <v>0</v>
      </c>
      <c r="D19" s="160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60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60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60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60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60"/>
      <c r="E24" s="104"/>
    </row>
    <row r="25" spans="1:5" x14ac:dyDescent="0.2">
      <c r="A25" s="105">
        <v>4130</v>
      </c>
      <c r="B25" s="106" t="s">
        <v>376</v>
      </c>
      <c r="C25" s="110">
        <f>SUM(C26:C27)</f>
        <v>0</v>
      </c>
      <c r="D25" s="160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60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60"/>
      <c r="E27" s="104"/>
    </row>
    <row r="28" spans="1:5" x14ac:dyDescent="0.2">
      <c r="A28" s="105">
        <v>4140</v>
      </c>
      <c r="B28" s="106" t="s">
        <v>378</v>
      </c>
      <c r="C28" s="110">
        <f>SUM(C29:C33)</f>
        <v>0</v>
      </c>
      <c r="D28" s="160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60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60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60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60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60"/>
      <c r="E33" s="104"/>
    </row>
    <row r="34" spans="1:5" x14ac:dyDescent="0.2">
      <c r="A34" s="105">
        <v>4150</v>
      </c>
      <c r="B34" s="106" t="s">
        <v>562</v>
      </c>
      <c r="C34" s="110">
        <f>SUM(C35:C36)</f>
        <v>52.26</v>
      </c>
      <c r="D34" s="160"/>
      <c r="E34" s="104"/>
    </row>
    <row r="35" spans="1:5" x14ac:dyDescent="0.2">
      <c r="A35" s="105">
        <v>4151</v>
      </c>
      <c r="B35" s="106" t="s">
        <v>562</v>
      </c>
      <c r="C35" s="110">
        <v>52.26</v>
      </c>
      <c r="D35" s="160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60"/>
      <c r="E36" s="104"/>
    </row>
    <row r="37" spans="1:5" x14ac:dyDescent="0.2">
      <c r="A37" s="105">
        <v>4160</v>
      </c>
      <c r="B37" s="106" t="s">
        <v>564</v>
      </c>
      <c r="C37" s="110">
        <f>SUM(C38:C45)</f>
        <v>0</v>
      </c>
      <c r="D37" s="160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60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60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60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60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60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60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60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60"/>
      <c r="E45" s="104"/>
    </row>
    <row r="46" spans="1:5" x14ac:dyDescent="0.2">
      <c r="A46" s="105">
        <v>4170</v>
      </c>
      <c r="B46" s="106" t="s">
        <v>566</v>
      </c>
      <c r="C46" s="110">
        <f>SUM(C47:C54)</f>
        <v>931355</v>
      </c>
      <c r="D46" s="160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60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60"/>
      <c r="E48" s="104"/>
    </row>
    <row r="49" spans="1:5" ht="22.5" x14ac:dyDescent="0.2">
      <c r="A49" s="105">
        <v>4173</v>
      </c>
      <c r="B49" s="107" t="s">
        <v>569</v>
      </c>
      <c r="C49" s="110">
        <v>931355</v>
      </c>
      <c r="D49" s="160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60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60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60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60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60"/>
      <c r="E54" s="104"/>
    </row>
    <row r="55" spans="1:5" x14ac:dyDescent="0.2">
      <c r="A55" s="105"/>
      <c r="B55" s="107"/>
      <c r="C55" s="110"/>
      <c r="D55" s="160"/>
      <c r="E55" s="104"/>
    </row>
    <row r="56" spans="1:5" x14ac:dyDescent="0.2">
      <c r="A56" s="102" t="s">
        <v>642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f>+C59+C65</f>
        <v>4618000</v>
      </c>
      <c r="D58" s="160"/>
      <c r="E58" s="104"/>
    </row>
    <row r="59" spans="1:5" ht="22.5" x14ac:dyDescent="0.2">
      <c r="A59" s="105">
        <v>4210</v>
      </c>
      <c r="B59" s="107" t="s">
        <v>576</v>
      </c>
      <c r="C59" s="110">
        <f>SUM(C60:C64)</f>
        <v>0</v>
      </c>
      <c r="D59" s="160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60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60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60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60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60"/>
      <c r="E64" s="104"/>
    </row>
    <row r="65" spans="1:5" x14ac:dyDescent="0.2">
      <c r="A65" s="105">
        <v>4220</v>
      </c>
      <c r="B65" s="106" t="s">
        <v>393</v>
      </c>
      <c r="C65" s="110">
        <f>SUM(C66:C69)</f>
        <v>4618000</v>
      </c>
      <c r="D65" s="160"/>
      <c r="E65" s="104"/>
    </row>
    <row r="66" spans="1:5" x14ac:dyDescent="0.2">
      <c r="A66" s="105">
        <v>4221</v>
      </c>
      <c r="B66" s="106" t="s">
        <v>394</v>
      </c>
      <c r="C66" s="110">
        <v>4618000</v>
      </c>
      <c r="D66" s="160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60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60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60"/>
      <c r="E69" s="104"/>
    </row>
    <row r="70" spans="1:5" x14ac:dyDescent="0.2">
      <c r="A70" s="104"/>
      <c r="B70" s="104"/>
      <c r="C70" s="104"/>
      <c r="D70" s="104"/>
      <c r="E70" s="104"/>
    </row>
    <row r="71" spans="1:5" x14ac:dyDescent="0.2">
      <c r="A71" s="164" t="s">
        <v>651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f>C74+C77+C83+C85+C87</f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f>SUM(C75:C76)</f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f>SUM(C78:C82)</f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f>SUM(C84)</f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f>SUM(C86)</f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f>SUM(C88:C94)</f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4"/>
      <c r="B96" s="104"/>
      <c r="C96" s="104"/>
      <c r="D96" s="104"/>
      <c r="E96" s="104"/>
    </row>
    <row r="97" spans="1:5" x14ac:dyDescent="0.2">
      <c r="A97" s="164" t="s">
        <v>645</v>
      </c>
      <c r="B97" s="102"/>
      <c r="C97" s="102"/>
      <c r="D97" s="102"/>
      <c r="E97" s="102"/>
    </row>
    <row r="98" spans="1:5" x14ac:dyDescent="0.2">
      <c r="A98" s="103" t="s">
        <v>190</v>
      </c>
      <c r="B98" s="103" t="s">
        <v>187</v>
      </c>
      <c r="C98" s="103" t="s">
        <v>188</v>
      </c>
      <c r="D98" s="103" t="s">
        <v>414</v>
      </c>
      <c r="E98" s="103" t="s">
        <v>260</v>
      </c>
    </row>
    <row r="99" spans="1:5" x14ac:dyDescent="0.2">
      <c r="A99" s="109">
        <v>5000</v>
      </c>
      <c r="B99" s="106" t="s">
        <v>415</v>
      </c>
      <c r="C99" s="110">
        <f>C100+C128+C161+C171+C186+C219+C209</f>
        <v>5608124.0299999993</v>
      </c>
      <c r="D99" s="112">
        <v>1</v>
      </c>
      <c r="E99" s="111"/>
    </row>
    <row r="100" spans="1:5" x14ac:dyDescent="0.2">
      <c r="A100" s="109">
        <v>5100</v>
      </c>
      <c r="B100" s="106" t="s">
        <v>416</v>
      </c>
      <c r="C100" s="110">
        <f>C101+C108+C118</f>
        <v>5339267.38</v>
      </c>
      <c r="D100" s="112">
        <f>C100/$C$99</f>
        <v>0.95205943225189338</v>
      </c>
      <c r="E100" s="111"/>
    </row>
    <row r="101" spans="1:5" x14ac:dyDescent="0.2">
      <c r="A101" s="109">
        <v>5110</v>
      </c>
      <c r="B101" s="106" t="s">
        <v>417</v>
      </c>
      <c r="C101" s="110">
        <f>SUM(C102:C107)</f>
        <v>3080394.8499999996</v>
      </c>
      <c r="D101" s="112">
        <f t="shared" ref="D101:D164" si="0">C101/$C$99</f>
        <v>0.54927366683079581</v>
      </c>
      <c r="E101" s="111"/>
    </row>
    <row r="102" spans="1:5" x14ac:dyDescent="0.2">
      <c r="A102" s="109">
        <v>5111</v>
      </c>
      <c r="B102" s="106" t="s">
        <v>418</v>
      </c>
      <c r="C102" s="110">
        <v>2230070.94</v>
      </c>
      <c r="D102" s="112">
        <f t="shared" si="0"/>
        <v>0.39765007479693709</v>
      </c>
      <c r="E102" s="111"/>
    </row>
    <row r="103" spans="1:5" x14ac:dyDescent="0.2">
      <c r="A103" s="109">
        <v>5112</v>
      </c>
      <c r="B103" s="106" t="s">
        <v>419</v>
      </c>
      <c r="C103" s="110">
        <v>13500</v>
      </c>
      <c r="D103" s="112">
        <f t="shared" si="0"/>
        <v>2.4072220813561433E-3</v>
      </c>
      <c r="E103" s="111"/>
    </row>
    <row r="104" spans="1:5" x14ac:dyDescent="0.2">
      <c r="A104" s="109">
        <v>5113</v>
      </c>
      <c r="B104" s="106" t="s">
        <v>420</v>
      </c>
      <c r="C104" s="110">
        <v>411311.84</v>
      </c>
      <c r="D104" s="112">
        <f t="shared" si="0"/>
        <v>7.334214396823889E-2</v>
      </c>
      <c r="E104" s="111"/>
    </row>
    <row r="105" spans="1:5" x14ac:dyDescent="0.2">
      <c r="A105" s="109">
        <v>5114</v>
      </c>
      <c r="B105" s="106" t="s">
        <v>421</v>
      </c>
      <c r="C105" s="110">
        <v>0</v>
      </c>
      <c r="D105" s="112">
        <f t="shared" si="0"/>
        <v>0</v>
      </c>
      <c r="E105" s="111"/>
    </row>
    <row r="106" spans="1:5" x14ac:dyDescent="0.2">
      <c r="A106" s="109">
        <v>5115</v>
      </c>
      <c r="B106" s="106" t="s">
        <v>422</v>
      </c>
      <c r="C106" s="110">
        <v>425512.07</v>
      </c>
      <c r="D106" s="112">
        <f t="shared" si="0"/>
        <v>7.5874225984263771E-2</v>
      </c>
      <c r="E106" s="111"/>
    </row>
    <row r="107" spans="1:5" x14ac:dyDescent="0.2">
      <c r="A107" s="109">
        <v>5116</v>
      </c>
      <c r="B107" s="106" t="s">
        <v>423</v>
      </c>
      <c r="C107" s="110">
        <v>0</v>
      </c>
      <c r="D107" s="112">
        <f t="shared" si="0"/>
        <v>0</v>
      </c>
      <c r="E107" s="111"/>
    </row>
    <row r="108" spans="1:5" x14ac:dyDescent="0.2">
      <c r="A108" s="109">
        <v>5120</v>
      </c>
      <c r="B108" s="106" t="s">
        <v>424</v>
      </c>
      <c r="C108" s="110">
        <f>SUM(C109:C117)</f>
        <v>939991.56</v>
      </c>
      <c r="D108" s="112">
        <f t="shared" si="0"/>
        <v>0.16761247700151172</v>
      </c>
      <c r="E108" s="111"/>
    </row>
    <row r="109" spans="1:5" x14ac:dyDescent="0.2">
      <c r="A109" s="109">
        <v>5121</v>
      </c>
      <c r="B109" s="106" t="s">
        <v>425</v>
      </c>
      <c r="C109" s="110">
        <v>162672.70000000001</v>
      </c>
      <c r="D109" s="112">
        <f t="shared" si="0"/>
        <v>2.9006615961023965E-2</v>
      </c>
      <c r="E109" s="111"/>
    </row>
    <row r="110" spans="1:5" x14ac:dyDescent="0.2">
      <c r="A110" s="109">
        <v>5122</v>
      </c>
      <c r="B110" s="106" t="s">
        <v>426</v>
      </c>
      <c r="C110" s="110">
        <v>8153</v>
      </c>
      <c r="D110" s="112">
        <f t="shared" si="0"/>
        <v>1.4537838243923434E-3</v>
      </c>
      <c r="E110" s="111"/>
    </row>
    <row r="111" spans="1:5" x14ac:dyDescent="0.2">
      <c r="A111" s="109">
        <v>5123</v>
      </c>
      <c r="B111" s="106" t="s">
        <v>427</v>
      </c>
      <c r="C111" s="110">
        <v>0</v>
      </c>
      <c r="D111" s="112">
        <f t="shared" si="0"/>
        <v>0</v>
      </c>
      <c r="E111" s="111"/>
    </row>
    <row r="112" spans="1:5" x14ac:dyDescent="0.2">
      <c r="A112" s="109">
        <v>5124</v>
      </c>
      <c r="B112" s="106" t="s">
        <v>428</v>
      </c>
      <c r="C112" s="110">
        <v>157719.94</v>
      </c>
      <c r="D112" s="112">
        <f t="shared" si="0"/>
        <v>2.8123475721345631E-2</v>
      </c>
      <c r="E112" s="111"/>
    </row>
    <row r="113" spans="1:5" x14ac:dyDescent="0.2">
      <c r="A113" s="109">
        <v>5125</v>
      </c>
      <c r="B113" s="106" t="s">
        <v>429</v>
      </c>
      <c r="C113" s="110">
        <v>23258.14</v>
      </c>
      <c r="D113" s="112">
        <f t="shared" si="0"/>
        <v>4.1472228280942641E-3</v>
      </c>
      <c r="E113" s="111"/>
    </row>
    <row r="114" spans="1:5" x14ac:dyDescent="0.2">
      <c r="A114" s="109">
        <v>5126</v>
      </c>
      <c r="B114" s="106" t="s">
        <v>430</v>
      </c>
      <c r="C114" s="110">
        <v>388399.07</v>
      </c>
      <c r="D114" s="112">
        <f t="shared" si="0"/>
        <v>6.925650501349559E-2</v>
      </c>
      <c r="E114" s="111"/>
    </row>
    <row r="115" spans="1:5" x14ac:dyDescent="0.2">
      <c r="A115" s="109">
        <v>5127</v>
      </c>
      <c r="B115" s="106" t="s">
        <v>431</v>
      </c>
      <c r="C115" s="110">
        <v>64663.1</v>
      </c>
      <c r="D115" s="112">
        <f t="shared" si="0"/>
        <v>1.1530254975477067E-2</v>
      </c>
      <c r="E115" s="111"/>
    </row>
    <row r="116" spans="1:5" x14ac:dyDescent="0.2">
      <c r="A116" s="109">
        <v>5128</v>
      </c>
      <c r="B116" s="106" t="s">
        <v>432</v>
      </c>
      <c r="C116" s="110">
        <v>0</v>
      </c>
      <c r="D116" s="112">
        <f t="shared" si="0"/>
        <v>0</v>
      </c>
      <c r="E116" s="111"/>
    </row>
    <row r="117" spans="1:5" x14ac:dyDescent="0.2">
      <c r="A117" s="109">
        <v>5129</v>
      </c>
      <c r="B117" s="106" t="s">
        <v>433</v>
      </c>
      <c r="C117" s="110">
        <v>135125.60999999999</v>
      </c>
      <c r="D117" s="112">
        <f t="shared" si="0"/>
        <v>2.4094618677682849E-2</v>
      </c>
      <c r="E117" s="111"/>
    </row>
    <row r="118" spans="1:5" x14ac:dyDescent="0.2">
      <c r="A118" s="109">
        <v>5130</v>
      </c>
      <c r="B118" s="106" t="s">
        <v>434</v>
      </c>
      <c r="C118" s="110">
        <f>SUM(C119:C127)</f>
        <v>1318880.9700000002</v>
      </c>
      <c r="D118" s="112">
        <f t="shared" si="0"/>
        <v>0.2351732884195859</v>
      </c>
      <c r="E118" s="111"/>
    </row>
    <row r="119" spans="1:5" x14ac:dyDescent="0.2">
      <c r="A119" s="109">
        <v>5131</v>
      </c>
      <c r="B119" s="106" t="s">
        <v>435</v>
      </c>
      <c r="C119" s="110">
        <v>366089.01</v>
      </c>
      <c r="D119" s="112">
        <f t="shared" si="0"/>
        <v>6.5278336934356293E-2</v>
      </c>
      <c r="E119" s="111"/>
    </row>
    <row r="120" spans="1:5" x14ac:dyDescent="0.2">
      <c r="A120" s="109">
        <v>5132</v>
      </c>
      <c r="B120" s="106" t="s">
        <v>436</v>
      </c>
      <c r="C120" s="110">
        <v>5000</v>
      </c>
      <c r="D120" s="112">
        <f t="shared" si="0"/>
        <v>8.9156373383560855E-4</v>
      </c>
      <c r="E120" s="111"/>
    </row>
    <row r="121" spans="1:5" x14ac:dyDescent="0.2">
      <c r="A121" s="109">
        <v>5133</v>
      </c>
      <c r="B121" s="106" t="s">
        <v>437</v>
      </c>
      <c r="C121" s="110">
        <v>463566.58</v>
      </c>
      <c r="D121" s="112">
        <f t="shared" si="0"/>
        <v>8.2659830189240668E-2</v>
      </c>
      <c r="E121" s="111"/>
    </row>
    <row r="122" spans="1:5" x14ac:dyDescent="0.2">
      <c r="A122" s="109">
        <v>5134</v>
      </c>
      <c r="B122" s="106" t="s">
        <v>438</v>
      </c>
      <c r="C122" s="110">
        <v>24203.75</v>
      </c>
      <c r="D122" s="112">
        <f t="shared" si="0"/>
        <v>4.3158371445647225E-3</v>
      </c>
      <c r="E122" s="111"/>
    </row>
    <row r="123" spans="1:5" x14ac:dyDescent="0.2">
      <c r="A123" s="109">
        <v>5135</v>
      </c>
      <c r="B123" s="106" t="s">
        <v>439</v>
      </c>
      <c r="C123" s="110">
        <v>114081.84</v>
      </c>
      <c r="D123" s="112">
        <f t="shared" si="0"/>
        <v>2.0342246246647298E-2</v>
      </c>
      <c r="E123" s="111"/>
    </row>
    <row r="124" spans="1:5" x14ac:dyDescent="0.2">
      <c r="A124" s="109">
        <v>5136</v>
      </c>
      <c r="B124" s="106" t="s">
        <v>440</v>
      </c>
      <c r="C124" s="110">
        <v>9995.56</v>
      </c>
      <c r="D124" s="112">
        <f t="shared" si="0"/>
        <v>1.782335759075571E-3</v>
      </c>
      <c r="E124" s="111"/>
    </row>
    <row r="125" spans="1:5" x14ac:dyDescent="0.2">
      <c r="A125" s="109">
        <v>5137</v>
      </c>
      <c r="B125" s="106" t="s">
        <v>441</v>
      </c>
      <c r="C125" s="110">
        <v>23794.69</v>
      </c>
      <c r="D125" s="112">
        <f t="shared" si="0"/>
        <v>4.2428965323721632E-3</v>
      </c>
      <c r="E125" s="111"/>
    </row>
    <row r="126" spans="1:5" x14ac:dyDescent="0.2">
      <c r="A126" s="109">
        <v>5138</v>
      </c>
      <c r="B126" s="106" t="s">
        <v>442</v>
      </c>
      <c r="C126" s="110">
        <v>244013.48</v>
      </c>
      <c r="D126" s="112">
        <f t="shared" si="0"/>
        <v>4.3510713867004121E-2</v>
      </c>
      <c r="E126" s="111"/>
    </row>
    <row r="127" spans="1:5" x14ac:dyDescent="0.2">
      <c r="A127" s="109">
        <v>5139</v>
      </c>
      <c r="B127" s="106" t="s">
        <v>443</v>
      </c>
      <c r="C127" s="110">
        <v>68136.06</v>
      </c>
      <c r="D127" s="112">
        <f t="shared" si="0"/>
        <v>1.214952801248941E-2</v>
      </c>
      <c r="E127" s="111"/>
    </row>
    <row r="128" spans="1:5" x14ac:dyDescent="0.2">
      <c r="A128" s="109">
        <v>5200</v>
      </c>
      <c r="B128" s="106" t="s">
        <v>444</v>
      </c>
      <c r="C128" s="110">
        <f>C129+C132+C135+C138+C143+C147+C150+C152+C158</f>
        <v>108793.3</v>
      </c>
      <c r="D128" s="112">
        <f t="shared" si="0"/>
        <v>1.9399232152859505E-2</v>
      </c>
      <c r="E128" s="111"/>
    </row>
    <row r="129" spans="1:5" x14ac:dyDescent="0.2">
      <c r="A129" s="109">
        <v>5210</v>
      </c>
      <c r="B129" s="106" t="s">
        <v>445</v>
      </c>
      <c r="C129" s="110">
        <f>SUM(C130:C131)</f>
        <v>0</v>
      </c>
      <c r="D129" s="112">
        <f t="shared" si="0"/>
        <v>0</v>
      </c>
      <c r="E129" s="111"/>
    </row>
    <row r="130" spans="1:5" x14ac:dyDescent="0.2">
      <c r="A130" s="109">
        <v>5211</v>
      </c>
      <c r="B130" s="106" t="s">
        <v>446</v>
      </c>
      <c r="C130" s="110">
        <v>0</v>
      </c>
      <c r="D130" s="112">
        <f t="shared" si="0"/>
        <v>0</v>
      </c>
      <c r="E130" s="111"/>
    </row>
    <row r="131" spans="1:5" x14ac:dyDescent="0.2">
      <c r="A131" s="109">
        <v>5212</v>
      </c>
      <c r="B131" s="106" t="s">
        <v>447</v>
      </c>
      <c r="C131" s="110">
        <v>0</v>
      </c>
      <c r="D131" s="112">
        <f t="shared" si="0"/>
        <v>0</v>
      </c>
      <c r="E131" s="111"/>
    </row>
    <row r="132" spans="1:5" x14ac:dyDescent="0.2">
      <c r="A132" s="109">
        <v>5220</v>
      </c>
      <c r="B132" s="106" t="s">
        <v>448</v>
      </c>
      <c r="C132" s="110">
        <f>SUM(C133:C134)</f>
        <v>0</v>
      </c>
      <c r="D132" s="112">
        <f t="shared" si="0"/>
        <v>0</v>
      </c>
      <c r="E132" s="111"/>
    </row>
    <row r="133" spans="1:5" x14ac:dyDescent="0.2">
      <c r="A133" s="109">
        <v>5221</v>
      </c>
      <c r="B133" s="106" t="s">
        <v>449</v>
      </c>
      <c r="C133" s="110">
        <v>0</v>
      </c>
      <c r="D133" s="112">
        <f t="shared" si="0"/>
        <v>0</v>
      </c>
      <c r="E133" s="111"/>
    </row>
    <row r="134" spans="1:5" x14ac:dyDescent="0.2">
      <c r="A134" s="109">
        <v>5222</v>
      </c>
      <c r="B134" s="106" t="s">
        <v>450</v>
      </c>
      <c r="C134" s="110">
        <v>0</v>
      </c>
      <c r="D134" s="112">
        <f t="shared" si="0"/>
        <v>0</v>
      </c>
      <c r="E134" s="111"/>
    </row>
    <row r="135" spans="1:5" x14ac:dyDescent="0.2">
      <c r="A135" s="109">
        <v>5230</v>
      </c>
      <c r="B135" s="106" t="s">
        <v>395</v>
      </c>
      <c r="C135" s="110">
        <f>SUM(C136:C137)</f>
        <v>0</v>
      </c>
      <c r="D135" s="112">
        <f t="shared" si="0"/>
        <v>0</v>
      </c>
      <c r="E135" s="111"/>
    </row>
    <row r="136" spans="1:5" x14ac:dyDescent="0.2">
      <c r="A136" s="109">
        <v>5231</v>
      </c>
      <c r="B136" s="106" t="s">
        <v>451</v>
      </c>
      <c r="C136" s="110">
        <v>0</v>
      </c>
      <c r="D136" s="112">
        <f t="shared" si="0"/>
        <v>0</v>
      </c>
      <c r="E136" s="111"/>
    </row>
    <row r="137" spans="1:5" x14ac:dyDescent="0.2">
      <c r="A137" s="109">
        <v>5232</v>
      </c>
      <c r="B137" s="106" t="s">
        <v>452</v>
      </c>
      <c r="C137" s="110">
        <v>0</v>
      </c>
      <c r="D137" s="112">
        <f t="shared" si="0"/>
        <v>0</v>
      </c>
      <c r="E137" s="111"/>
    </row>
    <row r="138" spans="1:5" x14ac:dyDescent="0.2">
      <c r="A138" s="109">
        <v>5240</v>
      </c>
      <c r="B138" s="106" t="s">
        <v>396</v>
      </c>
      <c r="C138" s="110">
        <f>SUM(C139:C142)</f>
        <v>108793.3</v>
      </c>
      <c r="D138" s="112">
        <f t="shared" si="0"/>
        <v>1.9399232152859505E-2</v>
      </c>
      <c r="E138" s="111"/>
    </row>
    <row r="139" spans="1:5" x14ac:dyDescent="0.2">
      <c r="A139" s="109">
        <v>5241</v>
      </c>
      <c r="B139" s="106" t="s">
        <v>453</v>
      </c>
      <c r="C139" s="110">
        <v>81193.3</v>
      </c>
      <c r="D139" s="112">
        <f t="shared" si="0"/>
        <v>1.4477800342086945E-2</v>
      </c>
      <c r="E139" s="111"/>
    </row>
    <row r="140" spans="1:5" x14ac:dyDescent="0.2">
      <c r="A140" s="109">
        <v>5242</v>
      </c>
      <c r="B140" s="106" t="s">
        <v>454</v>
      </c>
      <c r="C140" s="110">
        <v>27600</v>
      </c>
      <c r="D140" s="112">
        <f t="shared" si="0"/>
        <v>4.9214318107725597E-3</v>
      </c>
      <c r="E140" s="111"/>
    </row>
    <row r="141" spans="1:5" x14ac:dyDescent="0.2">
      <c r="A141" s="109">
        <v>5243</v>
      </c>
      <c r="B141" s="106" t="s">
        <v>455</v>
      </c>
      <c r="C141" s="110">
        <v>0</v>
      </c>
      <c r="D141" s="112">
        <f t="shared" si="0"/>
        <v>0</v>
      </c>
      <c r="E141" s="111"/>
    </row>
    <row r="142" spans="1:5" x14ac:dyDescent="0.2">
      <c r="A142" s="109">
        <v>5244</v>
      </c>
      <c r="B142" s="106" t="s">
        <v>456</v>
      </c>
      <c r="C142" s="110">
        <v>0</v>
      </c>
      <c r="D142" s="112">
        <f t="shared" si="0"/>
        <v>0</v>
      </c>
      <c r="E142" s="111"/>
    </row>
    <row r="143" spans="1:5" x14ac:dyDescent="0.2">
      <c r="A143" s="109">
        <v>5250</v>
      </c>
      <c r="B143" s="106" t="s">
        <v>397</v>
      </c>
      <c r="C143" s="110">
        <f>SUM(C144:C146)</f>
        <v>0</v>
      </c>
      <c r="D143" s="112">
        <f t="shared" si="0"/>
        <v>0</v>
      </c>
      <c r="E143" s="111"/>
    </row>
    <row r="144" spans="1:5" x14ac:dyDescent="0.2">
      <c r="A144" s="109">
        <v>5251</v>
      </c>
      <c r="B144" s="106" t="s">
        <v>457</v>
      </c>
      <c r="C144" s="110">
        <v>0</v>
      </c>
      <c r="D144" s="112">
        <f t="shared" si="0"/>
        <v>0</v>
      </c>
      <c r="E144" s="111"/>
    </row>
    <row r="145" spans="1:5" x14ac:dyDescent="0.2">
      <c r="A145" s="109">
        <v>5252</v>
      </c>
      <c r="B145" s="106" t="s">
        <v>458</v>
      </c>
      <c r="C145" s="110">
        <v>0</v>
      </c>
      <c r="D145" s="112">
        <f t="shared" si="0"/>
        <v>0</v>
      </c>
      <c r="E145" s="111"/>
    </row>
    <row r="146" spans="1:5" x14ac:dyDescent="0.2">
      <c r="A146" s="109">
        <v>5259</v>
      </c>
      <c r="B146" s="106" t="s">
        <v>459</v>
      </c>
      <c r="C146" s="110">
        <v>0</v>
      </c>
      <c r="D146" s="112">
        <f t="shared" si="0"/>
        <v>0</v>
      </c>
      <c r="E146" s="111"/>
    </row>
    <row r="147" spans="1:5" x14ac:dyDescent="0.2">
      <c r="A147" s="109">
        <v>5260</v>
      </c>
      <c r="B147" s="106" t="s">
        <v>460</v>
      </c>
      <c r="C147" s="110">
        <f>SUM(C148:C149)</f>
        <v>0</v>
      </c>
      <c r="D147" s="112">
        <f t="shared" si="0"/>
        <v>0</v>
      </c>
      <c r="E147" s="111"/>
    </row>
    <row r="148" spans="1:5" x14ac:dyDescent="0.2">
      <c r="A148" s="109">
        <v>5261</v>
      </c>
      <c r="B148" s="106" t="s">
        <v>461</v>
      </c>
      <c r="C148" s="110">
        <v>0</v>
      </c>
      <c r="D148" s="112">
        <f t="shared" si="0"/>
        <v>0</v>
      </c>
      <c r="E148" s="111"/>
    </row>
    <row r="149" spans="1:5" x14ac:dyDescent="0.2">
      <c r="A149" s="109">
        <v>5262</v>
      </c>
      <c r="B149" s="106" t="s">
        <v>462</v>
      </c>
      <c r="C149" s="110">
        <v>0</v>
      </c>
      <c r="D149" s="112">
        <f t="shared" si="0"/>
        <v>0</v>
      </c>
      <c r="E149" s="111"/>
    </row>
    <row r="150" spans="1:5" x14ac:dyDescent="0.2">
      <c r="A150" s="109">
        <v>5270</v>
      </c>
      <c r="B150" s="106" t="s">
        <v>463</v>
      </c>
      <c r="C150" s="110">
        <f>SUM(C151)</f>
        <v>0</v>
      </c>
      <c r="D150" s="112">
        <f t="shared" si="0"/>
        <v>0</v>
      </c>
      <c r="E150" s="111"/>
    </row>
    <row r="151" spans="1:5" x14ac:dyDescent="0.2">
      <c r="A151" s="109">
        <v>5271</v>
      </c>
      <c r="B151" s="106" t="s">
        <v>464</v>
      </c>
      <c r="C151" s="110">
        <v>0</v>
      </c>
      <c r="D151" s="112">
        <f t="shared" si="0"/>
        <v>0</v>
      </c>
      <c r="E151" s="111"/>
    </row>
    <row r="152" spans="1:5" x14ac:dyDescent="0.2">
      <c r="A152" s="109">
        <v>5280</v>
      </c>
      <c r="B152" s="106" t="s">
        <v>465</v>
      </c>
      <c r="C152" s="110">
        <f>SUM(C153:C157)</f>
        <v>0</v>
      </c>
      <c r="D152" s="112">
        <f t="shared" si="0"/>
        <v>0</v>
      </c>
      <c r="E152" s="111"/>
    </row>
    <row r="153" spans="1:5" x14ac:dyDescent="0.2">
      <c r="A153" s="109">
        <v>5281</v>
      </c>
      <c r="B153" s="106" t="s">
        <v>466</v>
      </c>
      <c r="C153" s="110">
        <v>0</v>
      </c>
      <c r="D153" s="112">
        <f t="shared" si="0"/>
        <v>0</v>
      </c>
      <c r="E153" s="111"/>
    </row>
    <row r="154" spans="1:5" x14ac:dyDescent="0.2">
      <c r="A154" s="109">
        <v>5282</v>
      </c>
      <c r="B154" s="106" t="s">
        <v>467</v>
      </c>
      <c r="C154" s="110">
        <v>0</v>
      </c>
      <c r="D154" s="112">
        <f t="shared" si="0"/>
        <v>0</v>
      </c>
      <c r="E154" s="111"/>
    </row>
    <row r="155" spans="1:5" x14ac:dyDescent="0.2">
      <c r="A155" s="109">
        <v>5283</v>
      </c>
      <c r="B155" s="106" t="s">
        <v>468</v>
      </c>
      <c r="C155" s="110">
        <v>0</v>
      </c>
      <c r="D155" s="112">
        <f t="shared" si="0"/>
        <v>0</v>
      </c>
      <c r="E155" s="111"/>
    </row>
    <row r="156" spans="1:5" x14ac:dyDescent="0.2">
      <c r="A156" s="109">
        <v>5284</v>
      </c>
      <c r="B156" s="106" t="s">
        <v>469</v>
      </c>
      <c r="C156" s="110">
        <v>0</v>
      </c>
      <c r="D156" s="112">
        <f t="shared" si="0"/>
        <v>0</v>
      </c>
      <c r="E156" s="111"/>
    </row>
    <row r="157" spans="1:5" x14ac:dyDescent="0.2">
      <c r="A157" s="109">
        <v>5285</v>
      </c>
      <c r="B157" s="106" t="s">
        <v>470</v>
      </c>
      <c r="C157" s="110">
        <v>0</v>
      </c>
      <c r="D157" s="112">
        <f t="shared" si="0"/>
        <v>0</v>
      </c>
      <c r="E157" s="111"/>
    </row>
    <row r="158" spans="1:5" x14ac:dyDescent="0.2">
      <c r="A158" s="109">
        <v>5290</v>
      </c>
      <c r="B158" s="106" t="s">
        <v>471</v>
      </c>
      <c r="C158" s="110">
        <f>SUM(C159:C160)</f>
        <v>0</v>
      </c>
      <c r="D158" s="112">
        <f t="shared" si="0"/>
        <v>0</v>
      </c>
      <c r="E158" s="111"/>
    </row>
    <row r="159" spans="1:5" x14ac:dyDescent="0.2">
      <c r="A159" s="109">
        <v>5291</v>
      </c>
      <c r="B159" s="106" t="s">
        <v>472</v>
      </c>
      <c r="C159" s="110">
        <v>0</v>
      </c>
      <c r="D159" s="112">
        <f t="shared" si="0"/>
        <v>0</v>
      </c>
      <c r="E159" s="111"/>
    </row>
    <row r="160" spans="1:5" x14ac:dyDescent="0.2">
      <c r="A160" s="109">
        <v>5292</v>
      </c>
      <c r="B160" s="106" t="s">
        <v>473</v>
      </c>
      <c r="C160" s="110">
        <v>0</v>
      </c>
      <c r="D160" s="112">
        <f t="shared" si="0"/>
        <v>0</v>
      </c>
      <c r="E160" s="111"/>
    </row>
    <row r="161" spans="1:5" x14ac:dyDescent="0.2">
      <c r="A161" s="109">
        <v>5300</v>
      </c>
      <c r="B161" s="106" t="s">
        <v>474</v>
      </c>
      <c r="C161" s="110">
        <f>C162+C165+C168</f>
        <v>0</v>
      </c>
      <c r="D161" s="112">
        <f t="shared" si="0"/>
        <v>0</v>
      </c>
      <c r="E161" s="111"/>
    </row>
    <row r="162" spans="1:5" x14ac:dyDescent="0.2">
      <c r="A162" s="109">
        <v>5310</v>
      </c>
      <c r="B162" s="106" t="s">
        <v>390</v>
      </c>
      <c r="C162" s="110">
        <f>C163+C164</f>
        <v>0</v>
      </c>
      <c r="D162" s="112">
        <f t="shared" si="0"/>
        <v>0</v>
      </c>
      <c r="E162" s="111"/>
    </row>
    <row r="163" spans="1:5" x14ac:dyDescent="0.2">
      <c r="A163" s="109">
        <v>5311</v>
      </c>
      <c r="B163" s="106" t="s">
        <v>475</v>
      </c>
      <c r="C163" s="110">
        <v>0</v>
      </c>
      <c r="D163" s="112">
        <f t="shared" si="0"/>
        <v>0</v>
      </c>
      <c r="E163" s="111"/>
    </row>
    <row r="164" spans="1:5" x14ac:dyDescent="0.2">
      <c r="A164" s="109">
        <v>5312</v>
      </c>
      <c r="B164" s="106" t="s">
        <v>476</v>
      </c>
      <c r="C164" s="110">
        <v>0</v>
      </c>
      <c r="D164" s="112">
        <f t="shared" si="0"/>
        <v>0</v>
      </c>
      <c r="E164" s="111"/>
    </row>
    <row r="165" spans="1:5" x14ac:dyDescent="0.2">
      <c r="A165" s="109">
        <v>5320</v>
      </c>
      <c r="B165" s="106" t="s">
        <v>391</v>
      </c>
      <c r="C165" s="110">
        <f>SUM(C166:C167)</f>
        <v>0</v>
      </c>
      <c r="D165" s="112">
        <f t="shared" ref="D165:D221" si="1">C165/$C$99</f>
        <v>0</v>
      </c>
      <c r="E165" s="111"/>
    </row>
    <row r="166" spans="1:5" x14ac:dyDescent="0.2">
      <c r="A166" s="109">
        <v>5321</v>
      </c>
      <c r="B166" s="106" t="s">
        <v>477</v>
      </c>
      <c r="C166" s="110">
        <v>0</v>
      </c>
      <c r="D166" s="112">
        <f t="shared" si="1"/>
        <v>0</v>
      </c>
      <c r="E166" s="111"/>
    </row>
    <row r="167" spans="1:5" x14ac:dyDescent="0.2">
      <c r="A167" s="109">
        <v>5322</v>
      </c>
      <c r="B167" s="106" t="s">
        <v>478</v>
      </c>
      <c r="C167" s="110">
        <v>0</v>
      </c>
      <c r="D167" s="112">
        <f t="shared" si="1"/>
        <v>0</v>
      </c>
      <c r="E167" s="111"/>
    </row>
    <row r="168" spans="1:5" x14ac:dyDescent="0.2">
      <c r="A168" s="109">
        <v>5330</v>
      </c>
      <c r="B168" s="106" t="s">
        <v>392</v>
      </c>
      <c r="C168" s="110">
        <f>SUM(C169:C170)</f>
        <v>0</v>
      </c>
      <c r="D168" s="112">
        <f t="shared" si="1"/>
        <v>0</v>
      </c>
      <c r="E168" s="111"/>
    </row>
    <row r="169" spans="1:5" x14ac:dyDescent="0.2">
      <c r="A169" s="109">
        <v>5331</v>
      </c>
      <c r="B169" s="106" t="s">
        <v>479</v>
      </c>
      <c r="C169" s="110">
        <v>0</v>
      </c>
      <c r="D169" s="112">
        <f t="shared" si="1"/>
        <v>0</v>
      </c>
      <c r="E169" s="111"/>
    </row>
    <row r="170" spans="1:5" x14ac:dyDescent="0.2">
      <c r="A170" s="109">
        <v>5332</v>
      </c>
      <c r="B170" s="106" t="s">
        <v>480</v>
      </c>
      <c r="C170" s="110">
        <v>0</v>
      </c>
      <c r="D170" s="112">
        <f t="shared" si="1"/>
        <v>0</v>
      </c>
      <c r="E170" s="111"/>
    </row>
    <row r="171" spans="1:5" x14ac:dyDescent="0.2">
      <c r="A171" s="109">
        <v>5400</v>
      </c>
      <c r="B171" s="106" t="s">
        <v>481</v>
      </c>
      <c r="C171" s="110">
        <f>C172+C175+C178+C181+C183</f>
        <v>0</v>
      </c>
      <c r="D171" s="112">
        <f t="shared" si="1"/>
        <v>0</v>
      </c>
      <c r="E171" s="111"/>
    </row>
    <row r="172" spans="1:5" x14ac:dyDescent="0.2">
      <c r="A172" s="109">
        <v>5410</v>
      </c>
      <c r="B172" s="106" t="s">
        <v>482</v>
      </c>
      <c r="C172" s="110">
        <f>SUM(C173:C174)</f>
        <v>0</v>
      </c>
      <c r="D172" s="112">
        <f t="shared" si="1"/>
        <v>0</v>
      </c>
      <c r="E172" s="111"/>
    </row>
    <row r="173" spans="1:5" x14ac:dyDescent="0.2">
      <c r="A173" s="109">
        <v>5411</v>
      </c>
      <c r="B173" s="106" t="s">
        <v>483</v>
      </c>
      <c r="C173" s="110">
        <v>0</v>
      </c>
      <c r="D173" s="112">
        <f t="shared" si="1"/>
        <v>0</v>
      </c>
      <c r="E173" s="111"/>
    </row>
    <row r="174" spans="1:5" x14ac:dyDescent="0.2">
      <c r="A174" s="109">
        <v>5412</v>
      </c>
      <c r="B174" s="106" t="s">
        <v>484</v>
      </c>
      <c r="C174" s="110">
        <v>0</v>
      </c>
      <c r="D174" s="112">
        <f t="shared" si="1"/>
        <v>0</v>
      </c>
      <c r="E174" s="111"/>
    </row>
    <row r="175" spans="1:5" x14ac:dyDescent="0.2">
      <c r="A175" s="109">
        <v>5420</v>
      </c>
      <c r="B175" s="106" t="s">
        <v>485</v>
      </c>
      <c r="C175" s="110">
        <f>SUM(C176:C177)</f>
        <v>0</v>
      </c>
      <c r="D175" s="112">
        <f t="shared" si="1"/>
        <v>0</v>
      </c>
      <c r="E175" s="111"/>
    </row>
    <row r="176" spans="1:5" x14ac:dyDescent="0.2">
      <c r="A176" s="109">
        <v>5421</v>
      </c>
      <c r="B176" s="106" t="s">
        <v>486</v>
      </c>
      <c r="C176" s="110">
        <v>0</v>
      </c>
      <c r="D176" s="112">
        <f t="shared" si="1"/>
        <v>0</v>
      </c>
      <c r="E176" s="111"/>
    </row>
    <row r="177" spans="1:5" x14ac:dyDescent="0.2">
      <c r="A177" s="109">
        <v>5422</v>
      </c>
      <c r="B177" s="106" t="s">
        <v>487</v>
      </c>
      <c r="C177" s="110">
        <v>0</v>
      </c>
      <c r="D177" s="112">
        <f t="shared" si="1"/>
        <v>0</v>
      </c>
      <c r="E177" s="111"/>
    </row>
    <row r="178" spans="1:5" x14ac:dyDescent="0.2">
      <c r="A178" s="109">
        <v>5430</v>
      </c>
      <c r="B178" s="106" t="s">
        <v>488</v>
      </c>
      <c r="C178" s="110">
        <f>SUM(C179:C180)</f>
        <v>0</v>
      </c>
      <c r="D178" s="112">
        <f t="shared" si="1"/>
        <v>0</v>
      </c>
      <c r="E178" s="111"/>
    </row>
    <row r="179" spans="1:5" x14ac:dyDescent="0.2">
      <c r="A179" s="109">
        <v>5431</v>
      </c>
      <c r="B179" s="106" t="s">
        <v>489</v>
      </c>
      <c r="C179" s="110">
        <v>0</v>
      </c>
      <c r="D179" s="112">
        <f t="shared" si="1"/>
        <v>0</v>
      </c>
      <c r="E179" s="111"/>
    </row>
    <row r="180" spans="1:5" x14ac:dyDescent="0.2">
      <c r="A180" s="109">
        <v>5432</v>
      </c>
      <c r="B180" s="106" t="s">
        <v>490</v>
      </c>
      <c r="C180" s="110">
        <v>0</v>
      </c>
      <c r="D180" s="112">
        <f t="shared" si="1"/>
        <v>0</v>
      </c>
      <c r="E180" s="111"/>
    </row>
    <row r="181" spans="1:5" x14ac:dyDescent="0.2">
      <c r="A181" s="109">
        <v>5440</v>
      </c>
      <c r="B181" s="106" t="s">
        <v>491</v>
      </c>
      <c r="C181" s="110">
        <f>SUM(C182)</f>
        <v>0</v>
      </c>
      <c r="D181" s="112">
        <f t="shared" si="1"/>
        <v>0</v>
      </c>
      <c r="E181" s="111"/>
    </row>
    <row r="182" spans="1:5" x14ac:dyDescent="0.2">
      <c r="A182" s="109">
        <v>5441</v>
      </c>
      <c r="B182" s="106" t="s">
        <v>491</v>
      </c>
      <c r="C182" s="110">
        <v>0</v>
      </c>
      <c r="D182" s="112">
        <f t="shared" si="1"/>
        <v>0</v>
      </c>
      <c r="E182" s="111"/>
    </row>
    <row r="183" spans="1:5" x14ac:dyDescent="0.2">
      <c r="A183" s="109">
        <v>5450</v>
      </c>
      <c r="B183" s="106" t="s">
        <v>492</v>
      </c>
      <c r="C183" s="110">
        <f>SUM(C184:C185)</f>
        <v>0</v>
      </c>
      <c r="D183" s="112">
        <f t="shared" si="1"/>
        <v>0</v>
      </c>
      <c r="E183" s="111"/>
    </row>
    <row r="184" spans="1:5" x14ac:dyDescent="0.2">
      <c r="A184" s="109">
        <v>5451</v>
      </c>
      <c r="B184" s="106" t="s">
        <v>493</v>
      </c>
      <c r="C184" s="110">
        <v>0</v>
      </c>
      <c r="D184" s="112">
        <f t="shared" si="1"/>
        <v>0</v>
      </c>
      <c r="E184" s="111"/>
    </row>
    <row r="185" spans="1:5" x14ac:dyDescent="0.2">
      <c r="A185" s="109">
        <v>5452</v>
      </c>
      <c r="B185" s="106" t="s">
        <v>494</v>
      </c>
      <c r="C185" s="110">
        <v>0</v>
      </c>
      <c r="D185" s="112">
        <f t="shared" si="1"/>
        <v>0</v>
      </c>
      <c r="E185" s="111"/>
    </row>
    <row r="186" spans="1:5" x14ac:dyDescent="0.2">
      <c r="A186" s="109">
        <v>5500</v>
      </c>
      <c r="B186" s="106" t="s">
        <v>495</v>
      </c>
      <c r="C186" s="110">
        <f>C187+C196+C199+C205+C207</f>
        <v>160063.34999999998</v>
      </c>
      <c r="D186" s="112">
        <f t="shared" si="1"/>
        <v>2.8541335595247169E-2</v>
      </c>
      <c r="E186" s="111"/>
    </row>
    <row r="187" spans="1:5" x14ac:dyDescent="0.2">
      <c r="A187" s="109">
        <v>5510</v>
      </c>
      <c r="B187" s="106" t="s">
        <v>496</v>
      </c>
      <c r="C187" s="110">
        <f>SUM(C188:C195)</f>
        <v>160063.34999999998</v>
      </c>
      <c r="D187" s="112">
        <f t="shared" si="1"/>
        <v>2.8541335595247169E-2</v>
      </c>
      <c r="E187" s="111"/>
    </row>
    <row r="188" spans="1:5" x14ac:dyDescent="0.2">
      <c r="A188" s="109">
        <v>5511</v>
      </c>
      <c r="B188" s="106" t="s">
        <v>497</v>
      </c>
      <c r="C188" s="110">
        <v>0</v>
      </c>
      <c r="D188" s="112">
        <f t="shared" si="1"/>
        <v>0</v>
      </c>
      <c r="E188" s="111"/>
    </row>
    <row r="189" spans="1:5" x14ac:dyDescent="0.2">
      <c r="A189" s="109">
        <v>5512</v>
      </c>
      <c r="B189" s="106" t="s">
        <v>498</v>
      </c>
      <c r="C189" s="110">
        <v>0</v>
      </c>
      <c r="D189" s="112">
        <f t="shared" si="1"/>
        <v>0</v>
      </c>
      <c r="E189" s="111"/>
    </row>
    <row r="190" spans="1:5" x14ac:dyDescent="0.2">
      <c r="A190" s="109">
        <v>5513</v>
      </c>
      <c r="B190" s="106" t="s">
        <v>499</v>
      </c>
      <c r="C190" s="110">
        <v>0</v>
      </c>
      <c r="D190" s="112">
        <f t="shared" si="1"/>
        <v>0</v>
      </c>
      <c r="E190" s="111"/>
    </row>
    <row r="191" spans="1:5" x14ac:dyDescent="0.2">
      <c r="A191" s="109">
        <v>5514</v>
      </c>
      <c r="B191" s="106" t="s">
        <v>500</v>
      </c>
      <c r="C191" s="110">
        <v>0</v>
      </c>
      <c r="D191" s="112">
        <f t="shared" si="1"/>
        <v>0</v>
      </c>
      <c r="E191" s="111"/>
    </row>
    <row r="192" spans="1:5" x14ac:dyDescent="0.2">
      <c r="A192" s="109">
        <v>5515</v>
      </c>
      <c r="B192" s="106" t="s">
        <v>501</v>
      </c>
      <c r="C192" s="110">
        <v>156169.51999999999</v>
      </c>
      <c r="D192" s="112">
        <f t="shared" si="1"/>
        <v>2.784701607250295E-2</v>
      </c>
      <c r="E192" s="111"/>
    </row>
    <row r="193" spans="1:5" x14ac:dyDescent="0.2">
      <c r="A193" s="109">
        <v>5516</v>
      </c>
      <c r="B193" s="106" t="s">
        <v>502</v>
      </c>
      <c r="C193" s="110">
        <v>0</v>
      </c>
      <c r="D193" s="112">
        <f t="shared" si="1"/>
        <v>0</v>
      </c>
      <c r="E193" s="111"/>
    </row>
    <row r="194" spans="1:5" x14ac:dyDescent="0.2">
      <c r="A194" s="109">
        <v>5517</v>
      </c>
      <c r="B194" s="106" t="s">
        <v>503</v>
      </c>
      <c r="C194" s="110">
        <v>3893.83</v>
      </c>
      <c r="D194" s="112">
        <f t="shared" si="1"/>
        <v>6.943195227442216E-4</v>
      </c>
      <c r="E194" s="111"/>
    </row>
    <row r="195" spans="1:5" x14ac:dyDescent="0.2">
      <c r="A195" s="109">
        <v>5518</v>
      </c>
      <c r="B195" s="106" t="s">
        <v>124</v>
      </c>
      <c r="C195" s="110">
        <v>0</v>
      </c>
      <c r="D195" s="112">
        <f t="shared" si="1"/>
        <v>0</v>
      </c>
      <c r="E195" s="111"/>
    </row>
    <row r="196" spans="1:5" x14ac:dyDescent="0.2">
      <c r="A196" s="109">
        <v>5520</v>
      </c>
      <c r="B196" s="106" t="s">
        <v>123</v>
      </c>
      <c r="C196" s="110">
        <f>SUM(C197:C198)</f>
        <v>0</v>
      </c>
      <c r="D196" s="112">
        <f t="shared" si="1"/>
        <v>0</v>
      </c>
      <c r="E196" s="111"/>
    </row>
    <row r="197" spans="1:5" x14ac:dyDescent="0.2">
      <c r="A197" s="109">
        <v>5521</v>
      </c>
      <c r="B197" s="106" t="s">
        <v>504</v>
      </c>
      <c r="C197" s="110">
        <v>0</v>
      </c>
      <c r="D197" s="112">
        <f t="shared" si="1"/>
        <v>0</v>
      </c>
      <c r="E197" s="111"/>
    </row>
    <row r="198" spans="1:5" x14ac:dyDescent="0.2">
      <c r="A198" s="109">
        <v>5522</v>
      </c>
      <c r="B198" s="106" t="s">
        <v>505</v>
      </c>
      <c r="C198" s="110">
        <v>0</v>
      </c>
      <c r="D198" s="112">
        <f t="shared" si="1"/>
        <v>0</v>
      </c>
      <c r="E198" s="111"/>
    </row>
    <row r="199" spans="1:5" x14ac:dyDescent="0.2">
      <c r="A199" s="109">
        <v>5530</v>
      </c>
      <c r="B199" s="106" t="s">
        <v>506</v>
      </c>
      <c r="C199" s="110">
        <f>SUM(C200:C204)</f>
        <v>0</v>
      </c>
      <c r="D199" s="112">
        <f t="shared" si="1"/>
        <v>0</v>
      </c>
      <c r="E199" s="111"/>
    </row>
    <row r="200" spans="1:5" x14ac:dyDescent="0.2">
      <c r="A200" s="109">
        <v>5531</v>
      </c>
      <c r="B200" s="106" t="s">
        <v>507</v>
      </c>
      <c r="C200" s="110">
        <v>0</v>
      </c>
      <c r="D200" s="112">
        <f t="shared" si="1"/>
        <v>0</v>
      </c>
      <c r="E200" s="111"/>
    </row>
    <row r="201" spans="1:5" x14ac:dyDescent="0.2">
      <c r="A201" s="109">
        <v>5532</v>
      </c>
      <c r="B201" s="106" t="s">
        <v>508</v>
      </c>
      <c r="C201" s="110">
        <v>0</v>
      </c>
      <c r="D201" s="112">
        <f t="shared" si="1"/>
        <v>0</v>
      </c>
      <c r="E201" s="111"/>
    </row>
    <row r="202" spans="1:5" x14ac:dyDescent="0.2">
      <c r="A202" s="109">
        <v>5533</v>
      </c>
      <c r="B202" s="106" t="s">
        <v>509</v>
      </c>
      <c r="C202" s="110">
        <v>0</v>
      </c>
      <c r="D202" s="112">
        <f t="shared" si="1"/>
        <v>0</v>
      </c>
      <c r="E202" s="111"/>
    </row>
    <row r="203" spans="1:5" x14ac:dyDescent="0.2">
      <c r="A203" s="109">
        <v>5534</v>
      </c>
      <c r="B203" s="106" t="s">
        <v>510</v>
      </c>
      <c r="C203" s="110">
        <v>0</v>
      </c>
      <c r="D203" s="112">
        <f t="shared" si="1"/>
        <v>0</v>
      </c>
      <c r="E203" s="111"/>
    </row>
    <row r="204" spans="1:5" x14ac:dyDescent="0.2">
      <c r="A204" s="109">
        <v>5535</v>
      </c>
      <c r="B204" s="106" t="s">
        <v>511</v>
      </c>
      <c r="C204" s="110">
        <v>0</v>
      </c>
      <c r="D204" s="112">
        <f t="shared" si="1"/>
        <v>0</v>
      </c>
      <c r="E204" s="111"/>
    </row>
    <row r="205" spans="1:5" x14ac:dyDescent="0.2">
      <c r="A205" s="109">
        <v>5540</v>
      </c>
      <c r="B205" s="106" t="s">
        <v>512</v>
      </c>
      <c r="C205" s="110">
        <f>SUM(C206)</f>
        <v>0</v>
      </c>
      <c r="D205" s="112">
        <f t="shared" si="1"/>
        <v>0</v>
      </c>
      <c r="E205" s="111"/>
    </row>
    <row r="206" spans="1:5" x14ac:dyDescent="0.2">
      <c r="A206" s="109">
        <v>5541</v>
      </c>
      <c r="B206" s="106" t="s">
        <v>512</v>
      </c>
      <c r="C206" s="110">
        <v>0</v>
      </c>
      <c r="D206" s="112">
        <f t="shared" si="1"/>
        <v>0</v>
      </c>
      <c r="E206" s="111"/>
    </row>
    <row r="207" spans="1:5" x14ac:dyDescent="0.2">
      <c r="A207" s="109">
        <v>5550</v>
      </c>
      <c r="B207" s="106" t="s">
        <v>513</v>
      </c>
      <c r="C207" s="110">
        <f>C208</f>
        <v>0</v>
      </c>
      <c r="D207" s="112">
        <f t="shared" si="1"/>
        <v>0</v>
      </c>
      <c r="E207" s="111"/>
    </row>
    <row r="208" spans="1:5" x14ac:dyDescent="0.2">
      <c r="A208" s="109">
        <v>5551</v>
      </c>
      <c r="B208" s="106" t="s">
        <v>513</v>
      </c>
      <c r="C208" s="110">
        <v>0</v>
      </c>
      <c r="D208" s="112">
        <f t="shared" si="1"/>
        <v>0</v>
      </c>
      <c r="E208" s="111"/>
    </row>
    <row r="209" spans="1:5" x14ac:dyDescent="0.2">
      <c r="A209" s="109">
        <v>5590</v>
      </c>
      <c r="B209" s="106" t="s">
        <v>514</v>
      </c>
      <c r="C209" s="110">
        <f>SUM(C210:C218)</f>
        <v>0</v>
      </c>
      <c r="D209" s="112">
        <f t="shared" si="1"/>
        <v>0</v>
      </c>
      <c r="E209" s="111"/>
    </row>
    <row r="210" spans="1:5" x14ac:dyDescent="0.2">
      <c r="A210" s="109">
        <v>5591</v>
      </c>
      <c r="B210" s="106" t="s">
        <v>515</v>
      </c>
      <c r="C210" s="110">
        <v>0</v>
      </c>
      <c r="D210" s="112">
        <f t="shared" si="1"/>
        <v>0</v>
      </c>
      <c r="E210" s="111"/>
    </row>
    <row r="211" spans="1:5" x14ac:dyDescent="0.2">
      <c r="A211" s="109">
        <v>5592</v>
      </c>
      <c r="B211" s="106" t="s">
        <v>516</v>
      </c>
      <c r="C211" s="110">
        <v>0</v>
      </c>
      <c r="D211" s="112">
        <f t="shared" si="1"/>
        <v>0</v>
      </c>
      <c r="E211" s="111"/>
    </row>
    <row r="212" spans="1:5" x14ac:dyDescent="0.2">
      <c r="A212" s="109">
        <v>5593</v>
      </c>
      <c r="B212" s="106" t="s">
        <v>517</v>
      </c>
      <c r="C212" s="110">
        <v>0</v>
      </c>
      <c r="D212" s="112">
        <f t="shared" si="1"/>
        <v>0</v>
      </c>
      <c r="E212" s="111"/>
    </row>
    <row r="213" spans="1:5" x14ac:dyDescent="0.2">
      <c r="A213" s="109">
        <v>5594</v>
      </c>
      <c r="B213" s="106" t="s">
        <v>583</v>
      </c>
      <c r="C213" s="110">
        <v>0</v>
      </c>
      <c r="D213" s="112">
        <f t="shared" si="1"/>
        <v>0</v>
      </c>
      <c r="E213" s="111"/>
    </row>
    <row r="214" spans="1:5" x14ac:dyDescent="0.2">
      <c r="A214" s="109">
        <v>5595</v>
      </c>
      <c r="B214" s="106" t="s">
        <v>519</v>
      </c>
      <c r="C214" s="110">
        <v>0</v>
      </c>
      <c r="D214" s="112">
        <f t="shared" si="1"/>
        <v>0</v>
      </c>
      <c r="E214" s="111"/>
    </row>
    <row r="215" spans="1:5" x14ac:dyDescent="0.2">
      <c r="A215" s="109">
        <v>5596</v>
      </c>
      <c r="B215" s="106" t="s">
        <v>412</v>
      </c>
      <c r="C215" s="110">
        <v>0</v>
      </c>
      <c r="D215" s="112">
        <f t="shared" si="1"/>
        <v>0</v>
      </c>
      <c r="E215" s="111"/>
    </row>
    <row r="216" spans="1:5" x14ac:dyDescent="0.2">
      <c r="A216" s="109">
        <v>5597</v>
      </c>
      <c r="B216" s="106" t="s">
        <v>520</v>
      </c>
      <c r="C216" s="110">
        <v>0</v>
      </c>
      <c r="D216" s="112">
        <f t="shared" si="1"/>
        <v>0</v>
      </c>
      <c r="E216" s="111"/>
    </row>
    <row r="217" spans="1:5" x14ac:dyDescent="0.2">
      <c r="A217" s="109">
        <v>5598</v>
      </c>
      <c r="B217" s="106" t="s">
        <v>584</v>
      </c>
      <c r="C217" s="110">
        <v>0</v>
      </c>
      <c r="D217" s="112">
        <f t="shared" si="1"/>
        <v>0</v>
      </c>
      <c r="E217" s="111"/>
    </row>
    <row r="218" spans="1:5" x14ac:dyDescent="0.2">
      <c r="A218" s="109">
        <v>5599</v>
      </c>
      <c r="B218" s="106" t="s">
        <v>521</v>
      </c>
      <c r="C218" s="110">
        <v>0</v>
      </c>
      <c r="D218" s="112">
        <f t="shared" si="1"/>
        <v>0</v>
      </c>
      <c r="E218" s="111"/>
    </row>
    <row r="219" spans="1:5" x14ac:dyDescent="0.2">
      <c r="A219" s="109">
        <v>5600</v>
      </c>
      <c r="B219" s="106" t="s">
        <v>122</v>
      </c>
      <c r="C219" s="110">
        <f>C220+C221</f>
        <v>0</v>
      </c>
      <c r="D219" s="112">
        <f t="shared" si="1"/>
        <v>0</v>
      </c>
      <c r="E219" s="111"/>
    </row>
    <row r="220" spans="1:5" x14ac:dyDescent="0.2">
      <c r="A220" s="109">
        <v>5610</v>
      </c>
      <c r="B220" s="106" t="s">
        <v>522</v>
      </c>
      <c r="C220" s="110">
        <f>C221</f>
        <v>0</v>
      </c>
      <c r="D220" s="112">
        <f t="shared" si="1"/>
        <v>0</v>
      </c>
      <c r="E220" s="111"/>
    </row>
    <row r="221" spans="1:5" x14ac:dyDescent="0.2">
      <c r="A221" s="109">
        <v>5611</v>
      </c>
      <c r="B221" s="106" t="s">
        <v>523</v>
      </c>
      <c r="C221" s="110">
        <v>0</v>
      </c>
      <c r="D221" s="112">
        <f t="shared" si="1"/>
        <v>0</v>
      </c>
      <c r="E221" s="111"/>
    </row>
    <row r="224" spans="1:5" ht="12" x14ac:dyDescent="0.2">
      <c r="A224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6" workbookViewId="0">
      <selection activeCell="A30" sqref="A30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0" t="s">
        <v>652</v>
      </c>
      <c r="B1" s="170"/>
      <c r="C1" s="170"/>
      <c r="D1" s="82" t="s">
        <v>244</v>
      </c>
      <c r="E1" s="83">
        <v>2019</v>
      </c>
    </row>
    <row r="2" spans="1:5" ht="18.95" customHeight="1" x14ac:dyDescent="0.2">
      <c r="A2" s="170" t="s">
        <v>524</v>
      </c>
      <c r="B2" s="170"/>
      <c r="C2" s="170"/>
      <c r="D2" s="82" t="s">
        <v>246</v>
      </c>
      <c r="E2" s="83" t="str">
        <f>ESF!H2</f>
        <v>Trimestral</v>
      </c>
    </row>
    <row r="3" spans="1:5" ht="18.95" customHeight="1" x14ac:dyDescent="0.2">
      <c r="A3" s="170" t="s">
        <v>653</v>
      </c>
      <c r="B3" s="170"/>
      <c r="C3" s="170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167878.29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-58716.77</v>
      </c>
    </row>
    <row r="15" spans="1:5" x14ac:dyDescent="0.2">
      <c r="A15" s="88">
        <v>3220</v>
      </c>
      <c r="B15" s="84" t="s">
        <v>529</v>
      </c>
      <c r="C15" s="89">
        <v>702954.71</v>
      </c>
    </row>
    <row r="16" spans="1:5" x14ac:dyDescent="0.2">
      <c r="A16" s="88">
        <v>3230</v>
      </c>
      <c r="B16" s="84" t="s">
        <v>530</v>
      </c>
      <c r="C16" s="89">
        <f>SUM(C17:C20)</f>
        <v>0</v>
      </c>
    </row>
    <row r="17" spans="1:3" x14ac:dyDescent="0.2">
      <c r="A17" s="88">
        <v>3231</v>
      </c>
      <c r="B17" s="84" t="s">
        <v>531</v>
      </c>
      <c r="C17" s="89">
        <v>0</v>
      </c>
    </row>
    <row r="18" spans="1:3" x14ac:dyDescent="0.2">
      <c r="A18" s="88">
        <v>3232</v>
      </c>
      <c r="B18" s="84" t="s">
        <v>532</v>
      </c>
      <c r="C18" s="89">
        <v>0</v>
      </c>
    </row>
    <row r="19" spans="1:3" x14ac:dyDescent="0.2">
      <c r="A19" s="88">
        <v>3233</v>
      </c>
      <c r="B19" s="84" t="s">
        <v>533</v>
      </c>
      <c r="C19" s="89">
        <v>0</v>
      </c>
    </row>
    <row r="20" spans="1:3" x14ac:dyDescent="0.2">
      <c r="A20" s="88">
        <v>3239</v>
      </c>
      <c r="B20" s="84" t="s">
        <v>534</v>
      </c>
      <c r="C20" s="89">
        <v>0</v>
      </c>
    </row>
    <row r="21" spans="1:3" x14ac:dyDescent="0.2">
      <c r="A21" s="88">
        <v>3240</v>
      </c>
      <c r="B21" s="84" t="s">
        <v>535</v>
      </c>
      <c r="C21" s="89">
        <f>SUM(C22:C24)</f>
        <v>0</v>
      </c>
    </row>
    <row r="22" spans="1:3" x14ac:dyDescent="0.2">
      <c r="A22" s="88">
        <v>3241</v>
      </c>
      <c r="B22" s="84" t="s">
        <v>536</v>
      </c>
      <c r="C22" s="89">
        <v>0</v>
      </c>
    </row>
    <row r="23" spans="1:3" x14ac:dyDescent="0.2">
      <c r="A23" s="88">
        <v>3242</v>
      </c>
      <c r="B23" s="84" t="s">
        <v>537</v>
      </c>
      <c r="C23" s="89">
        <v>0</v>
      </c>
    </row>
    <row r="24" spans="1:3" x14ac:dyDescent="0.2">
      <c r="A24" s="88">
        <v>3243</v>
      </c>
      <c r="B24" s="84" t="s">
        <v>538</v>
      </c>
      <c r="C24" s="89">
        <v>0</v>
      </c>
    </row>
    <row r="25" spans="1:3" x14ac:dyDescent="0.2">
      <c r="A25" s="88">
        <v>3250</v>
      </c>
      <c r="B25" s="84" t="s">
        <v>539</v>
      </c>
      <c r="C25" s="89">
        <f>SUM(C26:C27)</f>
        <v>0</v>
      </c>
    </row>
    <row r="26" spans="1:3" x14ac:dyDescent="0.2">
      <c r="A26" s="88">
        <v>3251</v>
      </c>
      <c r="B26" s="84" t="s">
        <v>540</v>
      </c>
      <c r="C26" s="89">
        <v>0</v>
      </c>
    </row>
    <row r="27" spans="1:3" x14ac:dyDescent="0.2">
      <c r="A27" s="88">
        <v>3252</v>
      </c>
      <c r="B27" s="84" t="s">
        <v>541</v>
      </c>
      <c r="C27" s="89">
        <v>0</v>
      </c>
    </row>
    <row r="30" spans="1:3" ht="12" x14ac:dyDescent="0.2">
      <c r="A30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70" workbookViewId="0">
      <selection activeCell="A83" sqref="A83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0" t="s">
        <v>652</v>
      </c>
      <c r="B1" s="170"/>
      <c r="C1" s="170"/>
      <c r="D1" s="82" t="s">
        <v>244</v>
      </c>
      <c r="E1" s="83">
        <v>2019</v>
      </c>
    </row>
    <row r="2" spans="1:5" s="90" customFormat="1" ht="18.95" customHeight="1" x14ac:dyDescent="0.25">
      <c r="A2" s="170" t="s">
        <v>542</v>
      </c>
      <c r="B2" s="170"/>
      <c r="C2" s="170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0" t="s">
        <v>653</v>
      </c>
      <c r="B3" s="170"/>
      <c r="C3" s="170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490616.16</v>
      </c>
      <c r="D10" s="89">
        <v>401740.67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f>SUM(C8:C14)</f>
        <v>490616.16</v>
      </c>
      <c r="D15" s="89">
        <f>SUM(D8:D14)</f>
        <v>401740.67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f>SUM(C21:C27)</f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f>SUM(C29:C36)</f>
        <v>1005866.89</v>
      </c>
    </row>
    <row r="29" spans="1:5" x14ac:dyDescent="0.2">
      <c r="A29" s="88">
        <v>1241</v>
      </c>
      <c r="B29" s="84" t="s">
        <v>293</v>
      </c>
      <c r="C29" s="89">
        <v>128770.69</v>
      </c>
    </row>
    <row r="30" spans="1:5" x14ac:dyDescent="0.2">
      <c r="A30" s="88">
        <v>1242</v>
      </c>
      <c r="B30" s="84" t="s">
        <v>294</v>
      </c>
      <c r="C30" s="89">
        <v>146662.17000000001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448995</v>
      </c>
    </row>
    <row r="33" spans="1:5" x14ac:dyDescent="0.2">
      <c r="A33" s="88">
        <v>1245</v>
      </c>
      <c r="B33" s="84" t="s">
        <v>297</v>
      </c>
      <c r="C33" s="89">
        <v>0</v>
      </c>
    </row>
    <row r="34" spans="1:5" x14ac:dyDescent="0.2">
      <c r="A34" s="88">
        <v>1246</v>
      </c>
      <c r="B34" s="84" t="s">
        <v>298</v>
      </c>
      <c r="C34" s="89">
        <v>281439.03000000003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f>SUM(C38:C42)</f>
        <v>40552.050000000003</v>
      </c>
    </row>
    <row r="38" spans="1:5" x14ac:dyDescent="0.2">
      <c r="A38" s="88">
        <v>1251</v>
      </c>
      <c r="B38" s="84" t="s">
        <v>303</v>
      </c>
      <c r="C38" s="89">
        <v>0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40552.050000000003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f>C47+C56+C59+C65+C67+C69</f>
        <v>160063.34999999998</v>
      </c>
      <c r="D46" s="89">
        <f>D47+D56+D59+D65+D67+D69</f>
        <v>0</v>
      </c>
    </row>
    <row r="47" spans="1:5" x14ac:dyDescent="0.2">
      <c r="A47" s="88">
        <v>5510</v>
      </c>
      <c r="B47" s="84" t="s">
        <v>496</v>
      </c>
      <c r="C47" s="89">
        <f>SUM(C48:C55)</f>
        <v>160063.34999999998</v>
      </c>
      <c r="D47" s="89">
        <f>SUM(D48:D55)</f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156169.51999999999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3893.83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f>SUM(C57:C58)</f>
        <v>0</v>
      </c>
      <c r="D56" s="89">
        <f>SUM(D57:D58)</f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f>SUM(C60:C64)</f>
        <v>0</v>
      </c>
      <c r="D59" s="89">
        <f>SUM(D60:D64)</f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f>SUM(C66)</f>
        <v>0</v>
      </c>
      <c r="D65" s="89">
        <f>SUM(D66)</f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f>SUM(C68)</f>
        <v>0</v>
      </c>
      <c r="D67" s="89">
        <f>SUM(D68)</f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f>SUM(C70:C77)</f>
        <v>0</v>
      </c>
      <c r="D69" s="89">
        <f>SUM(D70:D77)</f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f>C79</f>
        <v>0</v>
      </c>
      <c r="D78" s="89">
        <f>SUM(D79:D80)</f>
        <v>0</v>
      </c>
    </row>
    <row r="79" spans="1:4" x14ac:dyDescent="0.2">
      <c r="A79" s="88">
        <v>5610</v>
      </c>
      <c r="B79" s="84" t="s">
        <v>522</v>
      </c>
      <c r="C79" s="89">
        <f>C80</f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3" spans="1:1" ht="12" x14ac:dyDescent="0.2">
      <c r="A83" s="192" t="s">
        <v>654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2019-02-13T21:19:08Z</cp:lastPrinted>
  <dcterms:created xsi:type="dcterms:W3CDTF">2012-12-11T20:36:24Z</dcterms:created>
  <dcterms:modified xsi:type="dcterms:W3CDTF">2020-01-24T19:41:38Z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