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2"/>
  </bookViews>
  <sheets>
    <sheet name="Presup" sheetId="1" r:id="rId1"/>
    <sheet name="ESF1" sheetId="3" r:id="rId2"/>
    <sheet name="EA" sheetId="4" r:id="rId3"/>
    <sheet name="EVHP" sheetId="5" r:id="rId4"/>
    <sheet name="CORTE " sheetId="7" r:id="rId5"/>
    <sheet name="BALANZA" sheetId="6" r:id="rId6"/>
  </sheets>
  <calcPr calcId="125725"/>
</workbook>
</file>

<file path=xl/calcChain.xml><?xml version="1.0" encoding="utf-8"?>
<calcChain xmlns="http://schemas.openxmlformats.org/spreadsheetml/2006/main">
  <c r="H15" i="4"/>
  <c r="G14"/>
  <c r="G12"/>
  <c r="C27" i="1"/>
  <c r="C22"/>
  <c r="C20"/>
  <c r="C18"/>
  <c r="C28" s="1"/>
  <c r="G26" i="7" l="1"/>
  <c r="G12"/>
  <c r="G11"/>
  <c r="G10"/>
  <c r="G9"/>
  <c r="C27"/>
  <c r="C26"/>
  <c r="D44"/>
  <c r="H32"/>
  <c r="D32"/>
  <c r="D46" s="1"/>
  <c r="H15"/>
  <c r="D15"/>
  <c r="A123" i="6"/>
  <c r="A124"/>
  <c r="A125"/>
  <c r="A126"/>
  <c r="A127"/>
  <c r="A128"/>
  <c r="A129"/>
  <c r="A130"/>
  <c r="A131"/>
  <c r="A132"/>
  <c r="A133"/>
  <c r="A134"/>
  <c r="A135"/>
  <c r="A136"/>
  <c r="B6" i="5"/>
  <c r="B7"/>
  <c r="B8"/>
  <c r="B10"/>
  <c r="B11"/>
  <c r="B12"/>
  <c r="B13"/>
  <c r="B16"/>
  <c r="B17"/>
  <c r="B18"/>
  <c r="B20"/>
  <c r="B21"/>
  <c r="B22"/>
  <c r="B23"/>
  <c r="B4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"/>
  <c r="B3"/>
  <c r="B12" i="3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11"/>
  <c r="B7"/>
  <c r="B8"/>
  <c r="B9"/>
  <c r="B10"/>
  <c r="B4"/>
  <c r="B5"/>
  <c r="B6"/>
  <c r="B3"/>
  <c r="F18" i="7" l="1"/>
  <c r="H44"/>
  <c r="H46" s="1"/>
  <c r="D134" i="1"/>
  <c r="C134"/>
  <c r="E134" s="1"/>
  <c r="E32"/>
  <c r="E33"/>
  <c r="E34" l="1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D27"/>
  <c r="D18"/>
  <c r="E24"/>
  <c r="E25"/>
  <c r="E26"/>
  <c r="E23"/>
  <c r="D22"/>
  <c r="D20"/>
  <c r="D28" s="1"/>
  <c r="A122" i="6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E13" i="1"/>
  <c r="E14"/>
  <c r="E15"/>
  <c r="E16"/>
  <c r="E18"/>
  <c r="E19"/>
  <c r="E20"/>
  <c r="E21"/>
  <c r="E22"/>
  <c r="E27"/>
  <c r="E29"/>
  <c r="E31"/>
  <c r="E12"/>
  <c r="E28" l="1"/>
</calcChain>
</file>

<file path=xl/sharedStrings.xml><?xml version="1.0" encoding="utf-8"?>
<sst xmlns="http://schemas.openxmlformats.org/spreadsheetml/2006/main" count="438" uniqueCount="417">
  <si>
    <t xml:space="preserve">     1131    Sueldos Base</t>
  </si>
  <si>
    <t xml:space="preserve">     1132    Sueldos de confianza</t>
  </si>
  <si>
    <t>*    1100 REMUN PERS CARACT PERMANENTE</t>
  </si>
  <si>
    <t xml:space="preserve">     1211    Honorarios</t>
  </si>
  <si>
    <t>*    1200 REMUN PERS CARACT TRANSITORIO</t>
  </si>
  <si>
    <t xml:space="preserve">     1312    Antigüedad</t>
  </si>
  <si>
    <t xml:space="preserve">     1321    Prima Vacacional</t>
  </si>
  <si>
    <t xml:space="preserve">     1323    Gratificación de fin de año</t>
  </si>
  <si>
    <t xml:space="preserve">     1331    Remun Horas extra</t>
  </si>
  <si>
    <t>*    1300 REMUN ADICIONALES Y ESPECIALES</t>
  </si>
  <si>
    <t xml:space="preserve">     1522    Liquid por indem</t>
  </si>
  <si>
    <t xml:space="preserve">     1541    Prestaciones CGT</t>
  </si>
  <si>
    <t>*    1500 OTRAS PREST SOCIALES Y ECONOMI</t>
  </si>
  <si>
    <t xml:space="preserve">     2111    Mat y útiles oficin</t>
  </si>
  <si>
    <t xml:space="preserve">     2121    Maty útiles impresi</t>
  </si>
  <si>
    <t xml:space="preserve">     2141    Mat y útiles Tec In</t>
  </si>
  <si>
    <t xml:space="preserve">     2161    Material de limpieza</t>
  </si>
  <si>
    <t>*    2100 MATERIAL ADMON, EMISION DOCTOS</t>
  </si>
  <si>
    <t xml:space="preserve">     2212    Prod Alimen instal</t>
  </si>
  <si>
    <t xml:space="preserve">     2231    Utensilios alimentac</t>
  </si>
  <si>
    <t>*    2200 ALIMENTOS Y UTENSILIOS</t>
  </si>
  <si>
    <t xml:space="preserve">     2411    Mat Constr Mineral</t>
  </si>
  <si>
    <t xml:space="preserve">     2421    Mat Constr Concret</t>
  </si>
  <si>
    <t xml:space="preserve">     2431    Mat Constr Cal Yes</t>
  </si>
  <si>
    <t xml:space="preserve">     2461    Mat Eléctrico</t>
  </si>
  <si>
    <t xml:space="preserve">     2471    Estructuras y manufacturas</t>
  </si>
  <si>
    <t xml:space="preserve">     2481    Materiales complementarios</t>
  </si>
  <si>
    <t xml:space="preserve">     2491    Materiales diversos</t>
  </si>
  <si>
    <t>*    2400 MATERIALES Y ART DE CONSTRUCCI</t>
  </si>
  <si>
    <t xml:space="preserve">     2521    Fertilizantes y abonos</t>
  </si>
  <si>
    <t xml:space="preserve">     2531    Medicinas y prod far</t>
  </si>
  <si>
    <t>*    2500 PRODUCTOS QUIMICOS, FARMACEUT</t>
  </si>
  <si>
    <t xml:space="preserve">     2612    Combus p Serv pub</t>
  </si>
  <si>
    <t xml:space="preserve">     2613    Combus p maquinaria</t>
  </si>
  <si>
    <t>*    2600 COMBUSTIBLES, LUBRICANTES Y AD</t>
  </si>
  <si>
    <t xml:space="preserve">     2711    Vestuario y uniformes</t>
  </si>
  <si>
    <t xml:space="preserve">     2731    Artículos deportivos</t>
  </si>
  <si>
    <t>*    2700 VESTUARIO, BLANCOS, PRENDAS DE</t>
  </si>
  <si>
    <t xml:space="preserve">     2921    Ref Edificios</t>
  </si>
  <si>
    <t xml:space="preserve">     2931    Ref Mobiliario</t>
  </si>
  <si>
    <t xml:space="preserve">     2961    Ref Eq Transporte</t>
  </si>
  <si>
    <t xml:space="preserve">     2981    Ref Otros Equipos</t>
  </si>
  <si>
    <t xml:space="preserve">     2991    Ref Otros bmuebles</t>
  </si>
  <si>
    <t>*    2900 HERRAMIENTAS, REFACC Y ACCESOR</t>
  </si>
  <si>
    <t xml:space="preserve">     3111    Serv Energía Electr</t>
  </si>
  <si>
    <t xml:space="preserve">     3131    Servicio de agua</t>
  </si>
  <si>
    <t xml:space="preserve">     3141    Serv Telefonía Trad</t>
  </si>
  <si>
    <t>*    3100 SERVICIOS BASICOS</t>
  </si>
  <si>
    <t xml:space="preserve">     3211    Arrendamiento de terrenos</t>
  </si>
  <si>
    <t xml:space="preserve">     3252    ArrenVehp ServAdm</t>
  </si>
  <si>
    <t xml:space="preserve">     3261    Arren Maq y eq</t>
  </si>
  <si>
    <t xml:space="preserve">     3291    Otros Arrendamientos</t>
  </si>
  <si>
    <t>*    3200 SERVICIOS DE ARRENDAMIENTO</t>
  </si>
  <si>
    <t xml:space="preserve">     3312    Servicios de contabilidad</t>
  </si>
  <si>
    <t xml:space="preserve">     3341    Servicios de capacitación</t>
  </si>
  <si>
    <t xml:space="preserve">     3361    Impresiones docofic</t>
  </si>
  <si>
    <t xml:space="preserve">     3391    Serv Profesionales</t>
  </si>
  <si>
    <t>*    3300 SERV PROFESIONALES, CIENTIFICO</t>
  </si>
  <si>
    <t xml:space="preserve">     3411    Serv Financieros</t>
  </si>
  <si>
    <t>*    3400 SERV FINANCIEROS, BANCARIOS Y</t>
  </si>
  <si>
    <t xml:space="preserve">     3511    Cons y mantto Inm</t>
  </si>
  <si>
    <t xml:space="preserve">     3551    Mantto Vehíc</t>
  </si>
  <si>
    <t xml:space="preserve">     3571    Instal Maqy otros</t>
  </si>
  <si>
    <t xml:space="preserve">     3591    Serv Jardinería</t>
  </si>
  <si>
    <t>*    3500 SERV INSTALACION, REPARACION Y</t>
  </si>
  <si>
    <t xml:space="preserve">     3611    Difusión Activ Gub</t>
  </si>
  <si>
    <t xml:space="preserve">     3612    Impresión Pub ofic</t>
  </si>
  <si>
    <t>*    3600 SERV DE COMUNICACION SOCIAL Y</t>
  </si>
  <si>
    <t xml:space="preserve">     3751    Viáticos nacionales</t>
  </si>
  <si>
    <t>*    3700 SERV DE TRASLADO Y VIATICOS</t>
  </si>
  <si>
    <t xml:space="preserve">     3821    Gto Orden Social</t>
  </si>
  <si>
    <t>*    3800 SERVICIOS OFICIALES</t>
  </si>
  <si>
    <t xml:space="preserve">     3921    Otros impuestos y derechos</t>
  </si>
  <si>
    <t xml:space="preserve">     3981    Impuesto sobre nóminas</t>
  </si>
  <si>
    <t>*    3900 OTROS SERVICIOS GENERALES</t>
  </si>
  <si>
    <t xml:space="preserve">     4411    Gto Activ Cult</t>
  </si>
  <si>
    <t xml:space="preserve">     4414    Premios estímulos</t>
  </si>
  <si>
    <t xml:space="preserve">     4421    Becas</t>
  </si>
  <si>
    <t xml:space="preserve">     4431    Ayudas Inst Ens</t>
  </si>
  <si>
    <t>*    4400 AYUDAS SOCIALES</t>
  </si>
  <si>
    <t xml:space="preserve">     5151    Computadoras</t>
  </si>
  <si>
    <t xml:space="preserve">     5191    Otros mobiliarios</t>
  </si>
  <si>
    <t>*    5100 MOBILIARIO Y EQUIPO ADMINISTRA</t>
  </si>
  <si>
    <t xml:space="preserve">     5211    Equipo de audio y de video</t>
  </si>
  <si>
    <t>*    5200 MOBILIARIO Y EQ EDUCACIONAL Y</t>
  </si>
  <si>
    <t xml:space="preserve">     5651    Eq Comunicación</t>
  </si>
  <si>
    <t xml:space="preserve">     5671    Herramientas</t>
  </si>
  <si>
    <t>*    5600 MAQUINARYA, OTROS EQ Y HERRAMI</t>
  </si>
  <si>
    <t>NOMBRE CUENTA</t>
  </si>
  <si>
    <t>CIERRE</t>
  </si>
  <si>
    <t>DIFERENCIA</t>
  </si>
  <si>
    <t xml:space="preserve">     718301  Cuotas de intalación</t>
  </si>
  <si>
    <t xml:space="preserve">     718302  Rentas</t>
  </si>
  <si>
    <t xml:space="preserve">     718303  Donativos</t>
  </si>
  <si>
    <t xml:space="preserve">     718304  Inscripciones</t>
  </si>
  <si>
    <t xml:space="preserve">     718305  Intereses ganados</t>
  </si>
  <si>
    <t>*    71 Ingresos vtas de bienes y servic</t>
  </si>
  <si>
    <t xml:space="preserve">     838302  Convenios CODE</t>
  </si>
  <si>
    <t>*    83 Convenios</t>
  </si>
  <si>
    <t xml:space="preserve">     918301  Aportación Municipl</t>
  </si>
  <si>
    <t>*    91 Transferencias Internas y Asign</t>
  </si>
  <si>
    <t xml:space="preserve">     030103  Resultado Ejercicio 2013</t>
  </si>
  <si>
    <t xml:space="preserve">     030104  Aplic remanenet 2014</t>
  </si>
  <si>
    <t>*    03 Remanentes</t>
  </si>
  <si>
    <t>***  Rubros de Ingreso</t>
  </si>
  <si>
    <t>COMISION MUNICIPAL DEL DEPORTE Y ATENCION A LA JUVENTUD DEL MUNICIPIO DE URIANGATO GUANAJUATO</t>
  </si>
  <si>
    <t>ÍNDICE</t>
  </si>
  <si>
    <t>PRESUPUESTADO/ MODIFICADO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</si>
  <si>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</si>
  <si>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</si>
  <si>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</si>
  <si>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</si>
  <si>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</si>
  <si>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rFont val="Arial"/>
        <family val="2"/>
      </rPr>
      <t>VHP-01 / VHP-02</t>
    </r>
  </si>
  <si>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</si>
  <si>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</si>
  <si>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</si>
  <si>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</si>
  <si>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</si>
  <si>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</si>
  <si>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</si>
  <si>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111300002  BANORTE cheques y nó</t>
  </si>
  <si>
    <t xml:space="preserve">  111300003  Santander 6550528099</t>
  </si>
  <si>
    <t xml:space="preserve">  112200001  Subsidio al empleo</t>
  </si>
  <si>
    <t xml:space="preserve">  112300003  Gastos por Comprobar</t>
  </si>
  <si>
    <t xml:space="preserve">  112500001  Fondo Fijo</t>
  </si>
  <si>
    <t xml:space="preserve">  112900001  Otros deudores</t>
  </si>
  <si>
    <t xml:space="preserve">  124115111  Muebles de oficina</t>
  </si>
  <si>
    <t xml:space="preserve">  124125121  Muebles excepto ofic</t>
  </si>
  <si>
    <t xml:space="preserve">  124135151  Computadoras</t>
  </si>
  <si>
    <t xml:space="preserve">  124195191  Otros mobiliarios</t>
  </si>
  <si>
    <t xml:space="preserve">  124215211  Equipo audio y video</t>
  </si>
  <si>
    <t xml:space="preserve">  124225221  Aparatos deportivos</t>
  </si>
  <si>
    <t xml:space="preserve">  124235231  Camaras fotograficas</t>
  </si>
  <si>
    <t xml:space="preserve">  124415411  Automóviles y camiones</t>
  </si>
  <si>
    <t xml:space="preserve">  124495491  Otro eq Transporte</t>
  </si>
  <si>
    <t xml:space="preserve">  124655651  Eq Comunicación</t>
  </si>
  <si>
    <t xml:space="preserve">  124665662  ApareléctrUdom</t>
  </si>
  <si>
    <t xml:space="preserve">  124675671  Herramientas</t>
  </si>
  <si>
    <t xml:space="preserve">  125415971  Licencia informatica</t>
  </si>
  <si>
    <t xml:space="preserve">  126305111  Muebles de oficina</t>
  </si>
  <si>
    <t xml:space="preserve">  126305121  Muebles excepto ofic</t>
  </si>
  <si>
    <t xml:space="preserve">  126305151  Computadoras</t>
  </si>
  <si>
    <t xml:space="preserve">  126305191  Otros mobiliarios</t>
  </si>
  <si>
    <t xml:space="preserve">  126305211  Equipo audio y video</t>
  </si>
  <si>
    <t xml:space="preserve">  126305221  Aparatos deportivos</t>
  </si>
  <si>
    <t xml:space="preserve">  126305491  Otro eq Transporte</t>
  </si>
  <si>
    <t xml:space="preserve">  126305651  Eq Comunicación</t>
  </si>
  <si>
    <t xml:space="preserve">  126305671  Herramientas</t>
  </si>
  <si>
    <t xml:space="preserve">  126505971  Amort Acum Licencias</t>
  </si>
  <si>
    <t xml:space="preserve">  211100151  PASIVOS CAP. 1000</t>
  </si>
  <si>
    <t xml:space="preserve">  211100154  PASIVOS CAP. 4000</t>
  </si>
  <si>
    <t xml:space="preserve">  211200001  Prov por pagar CP</t>
  </si>
  <si>
    <t xml:space="preserve">  211200152  PASIVOS CAP. 2000</t>
  </si>
  <si>
    <t xml:space="preserve">  211200153  PASIVOS CAP. 3000</t>
  </si>
  <si>
    <t xml:space="preserve">  211700001  ISPT sueldos</t>
  </si>
  <si>
    <t xml:space="preserve">  211700002  ISPT Honorarios</t>
  </si>
  <si>
    <t xml:space="preserve">  211700003  Impuestos S/Nomina</t>
  </si>
  <si>
    <t xml:space="preserve">  211700004  Impuesto cedular sob</t>
  </si>
  <si>
    <t xml:space="preserve">  211900001  Otras ctas pagar CP</t>
  </si>
  <si>
    <t xml:space="preserve">  311000001  Aportación al</t>
  </si>
  <si>
    <t xml:space="preserve">  322000001  Resultados del Ejerc</t>
  </si>
  <si>
    <t xml:space="preserve">  322000002  Remanente E.2010</t>
  </si>
  <si>
    <t xml:space="preserve">  322000003  Resultado Ejercicio</t>
  </si>
  <si>
    <t xml:space="preserve">  322000011  RESULTADO 2012</t>
  </si>
  <si>
    <t xml:space="preserve">  322000013  RESULTADO 2013</t>
  </si>
  <si>
    <t xml:space="preserve">  322000014  RESULTADO 2014</t>
  </si>
  <si>
    <t xml:space="preserve">  322001000  Aplic. Remanente 12</t>
  </si>
  <si>
    <t xml:space="preserve">  322001001  Aplic. Remanente 13</t>
  </si>
  <si>
    <t xml:space="preserve">  417308301  Cuotas de intalación</t>
  </si>
  <si>
    <t xml:space="preserve">  417308302  Rentas</t>
  </si>
  <si>
    <t xml:space="preserve">  417308303  Donativos</t>
  </si>
  <si>
    <t xml:space="preserve">  417308304  Inscripciones</t>
  </si>
  <si>
    <t xml:space="preserve">  417308305  Intereses ganados</t>
  </si>
  <si>
    <t xml:space="preserve">  422108301  Aportación Municipal</t>
  </si>
  <si>
    <t xml:space="preserve">  511101131  Sueldos Base</t>
  </si>
  <si>
    <t xml:space="preserve">  511101132  Sueldos Confianza</t>
  </si>
  <si>
    <t xml:space="preserve">  511301312  Antigüedad</t>
  </si>
  <si>
    <t xml:space="preserve">  511301321  Prima Vacacional</t>
  </si>
  <si>
    <t xml:space="preserve">  511301323  Gratif fin de año</t>
  </si>
  <si>
    <t xml:space="preserve">  511301331  Remun Horas extra</t>
  </si>
  <si>
    <t xml:space="preserve">  511501522  Liquid por indem</t>
  </si>
  <si>
    <t xml:space="preserve">  511501541  Prestaciones CGT</t>
  </si>
  <si>
    <t xml:space="preserve">  512102111  Mat y útiles oficin</t>
  </si>
  <si>
    <t xml:space="preserve">  512102121  Mat y útiles impresi</t>
  </si>
  <si>
    <t xml:space="preserve">  512102161  Material de limpieza</t>
  </si>
  <si>
    <t xml:space="preserve">  512202212  Prod Alimen instal</t>
  </si>
  <si>
    <t xml:space="preserve">  512202231  Utensilios alimentac</t>
  </si>
  <si>
    <t xml:space="preserve">  512402411  Mat Constr Mineral</t>
  </si>
  <si>
    <t xml:space="preserve">  512402421  Mat Constr Concret</t>
  </si>
  <si>
    <t xml:space="preserve">  512402461  Mat Eléctrico</t>
  </si>
  <si>
    <t xml:space="preserve">  512402471  Estruct y manufact</t>
  </si>
  <si>
    <t xml:space="preserve">  512402491  Materiales diversos</t>
  </si>
  <si>
    <t xml:space="preserve">  512502521  Fertilizantes y abonos</t>
  </si>
  <si>
    <t xml:space="preserve">  512502531  Medicinas y prod far</t>
  </si>
  <si>
    <t xml:space="preserve">  512602612  Combus p Serv pub</t>
  </si>
  <si>
    <t xml:space="preserve">  512602613  Combus p maquinaria</t>
  </si>
  <si>
    <t xml:space="preserve">  512702711  Vestuario y uniformes</t>
  </si>
  <si>
    <t xml:space="preserve">  512702731  Artículos deportivos</t>
  </si>
  <si>
    <t xml:space="preserve">  512902921  Ref Edificios</t>
  </si>
  <si>
    <t xml:space="preserve">  512902961  Ref Eq Transporte</t>
  </si>
  <si>
    <t xml:space="preserve">  513103111  Serv Energía Electr</t>
  </si>
  <si>
    <t xml:space="preserve">  513103131  Servicio de agua</t>
  </si>
  <si>
    <t xml:space="preserve">  513103141  Serv Telefonía Trad</t>
  </si>
  <si>
    <t xml:space="preserve">  513203211  Arrendam terrenos</t>
  </si>
  <si>
    <t xml:space="preserve">  513203252  ArrenVehp ServAdm</t>
  </si>
  <si>
    <t xml:space="preserve">  513303341  Serv Capacitación</t>
  </si>
  <si>
    <t xml:space="preserve">  513303361  Impresiones docofic</t>
  </si>
  <si>
    <t xml:space="preserve">  513303391  Serv Profesionales</t>
  </si>
  <si>
    <t xml:space="preserve">  513403411  Serv Financieros</t>
  </si>
  <si>
    <t xml:space="preserve">  513503511  Cons y mantto Inm</t>
  </si>
  <si>
    <t xml:space="preserve">  513503551  Mantto Vehíc</t>
  </si>
  <si>
    <t xml:space="preserve">  513503571  Instal Maqy otros</t>
  </si>
  <si>
    <t xml:space="preserve">  513503591  Serv Jardinería</t>
  </si>
  <si>
    <t xml:space="preserve">  513603612  Impresión Pub ofic</t>
  </si>
  <si>
    <t xml:space="preserve">  513703751  Viáticos nacionales</t>
  </si>
  <si>
    <t xml:space="preserve">  513803821  Gto Orden Social</t>
  </si>
  <si>
    <t xml:space="preserve">  513903921  Otros imptos y der</t>
  </si>
  <si>
    <t xml:space="preserve">  513903981  Impuesto sobre nóminas</t>
  </si>
  <si>
    <t xml:space="preserve">  524104411  Gto Activ Cult</t>
  </si>
  <si>
    <t xml:space="preserve">  524104414  Premios estímulos</t>
  </si>
  <si>
    <t xml:space="preserve">  524204421  Becas</t>
  </si>
  <si>
    <t xml:space="preserve">  551505111  Muebles de oficina</t>
  </si>
  <si>
    <t xml:space="preserve">  551505121  Muebles excepto ofic</t>
  </si>
  <si>
    <t xml:space="preserve">  551505151  Computadoras</t>
  </si>
  <si>
    <t xml:space="preserve">  551505191  Otros mobiliarios</t>
  </si>
  <si>
    <t xml:space="preserve">  551505211  Equipo audio y video</t>
  </si>
  <si>
    <t xml:space="preserve">  551505221  Aparatos deportivos</t>
  </si>
  <si>
    <t xml:space="preserve">  551505491  Otro eq Transporte</t>
  </si>
  <si>
    <t xml:space="preserve">  551505651  Eq Comunicación</t>
  </si>
  <si>
    <t xml:space="preserve">  551505671  Herramientas</t>
  </si>
  <si>
    <t xml:space="preserve">  551705971  Amort Licencias inf</t>
  </si>
  <si>
    <t xml:space="preserve">     038301  Remanente ejercicio 2015</t>
  </si>
  <si>
    <t>**   1000 Servicios Personales</t>
  </si>
  <si>
    <t xml:space="preserve">     2441    Mat Constr Madera</t>
  </si>
  <si>
    <t xml:space="preserve">     2451    Mat Constr Vidrio</t>
  </si>
  <si>
    <t xml:space="preserve">     2911    Herramientas menores</t>
  </si>
  <si>
    <t>**   2000 Materiales y Suministros</t>
  </si>
  <si>
    <t xml:space="preserve">     3451    Seg Bienes patrimon</t>
  </si>
  <si>
    <t xml:space="preserve">     3521    Instal Mobil Adm</t>
  </si>
  <si>
    <t>**   3000 Servicios Generales</t>
  </si>
  <si>
    <t>**   4000 Transf, Asign, Subsidios y Otr</t>
  </si>
  <si>
    <t xml:space="preserve">     5221    Aparatos deportivos</t>
  </si>
  <si>
    <t xml:space="preserve">     5411    Automóviles y camiones</t>
  </si>
  <si>
    <t>*    5400 VEHICULOS Y EQ DE TRANSPORTE</t>
  </si>
  <si>
    <t xml:space="preserve">     5971    Licencia informatica</t>
  </si>
  <si>
    <t>*    5900 ACTIVOS INTANGIBLES</t>
  </si>
  <si>
    <t>**   5000 Bienes Muebles,Inmuebles,Intan</t>
  </si>
  <si>
    <t>CIERRE DEL EJERCICIO FISCAL 2016</t>
  </si>
  <si>
    <t>*** 1000     ACTIVO</t>
  </si>
  <si>
    <t>**  1100 Activo Circulante</t>
  </si>
  <si>
    <t>*   1110 Efectivo y Equivalentes</t>
  </si>
  <si>
    <t>*   1120 Derechos a recibir efvo./eq.</t>
  </si>
  <si>
    <t>**  1200 Activo No Circulante</t>
  </si>
  <si>
    <t>*   1240 Bienes Muebles</t>
  </si>
  <si>
    <t>*   1250 Activos Intangibles</t>
  </si>
  <si>
    <t>*   1260 Dep., Det. y Amortizaciones Acum.</t>
  </si>
  <si>
    <t>*** 2000     PASIVO</t>
  </si>
  <si>
    <t>**  2100 Pasivo Circulante</t>
  </si>
  <si>
    <t>*   2110 Cuentas por pagar a Corto Plazo</t>
  </si>
  <si>
    <t>*** 3000     PATRIMONIO</t>
  </si>
  <si>
    <t>**  3100 Patrimonio Contribuido</t>
  </si>
  <si>
    <t>*   3110 Aportaciones</t>
  </si>
  <si>
    <t>*   3120 Donaciones de Capital</t>
  </si>
  <si>
    <t>*   3130 Act. de la Hacienda Pública</t>
  </si>
  <si>
    <t>**  3200 Patrimonio Generado</t>
  </si>
  <si>
    <t>*   3210 Ahorro/ Desahorro</t>
  </si>
  <si>
    <t>*   3220 Resultados de Ejercicios Anteriores</t>
  </si>
  <si>
    <t>*   3240 Reservas</t>
  </si>
  <si>
    <t>*** 4000     INGRESOS</t>
  </si>
  <si>
    <t>**  4100 Ingresos de Gestión</t>
  </si>
  <si>
    <t>*   4170 Ing. x Venta de Bienes y Servicios</t>
  </si>
  <si>
    <t>**  4200 Transferencias, Subsidios y Aportac</t>
  </si>
  <si>
    <t>*   4210 Participaciones y Aportaciones</t>
  </si>
  <si>
    <t>*   4220 Transferencias, Asig., Sub.</t>
  </si>
  <si>
    <t>*** 5000     GASTOS</t>
  </si>
  <si>
    <t>**  5100 Gastos de Funcionamiento</t>
  </si>
  <si>
    <t>*   5110 Servicios Personales</t>
  </si>
  <si>
    <t>*   5120 Materiales y Suministros</t>
  </si>
  <si>
    <t>*   5130 Servicios Generales</t>
  </si>
  <si>
    <t>**  5200 Transferencias, Asig., Sub.</t>
  </si>
  <si>
    <t>*   5240 Ayudas Sociales</t>
  </si>
  <si>
    <t>**  5500 Otros Gastos y Pérdidas</t>
  </si>
  <si>
    <t>*   5510 Estimaciones, Depreciaciones, Det.</t>
  </si>
  <si>
    <t xml:space="preserve">    3210 Ahorro/Desahorro</t>
  </si>
  <si>
    <t xml:space="preserve">    1113     Bancos/Dependencias y otros</t>
  </si>
  <si>
    <t xml:space="preserve">    1122     Cuentas por Cobrar a CP</t>
  </si>
  <si>
    <t xml:space="preserve">    1125     Deudores por ant. de Tes. CP</t>
  </si>
  <si>
    <t xml:space="preserve">    1129     Otros Der. a recibir efvo./eq.</t>
  </si>
  <si>
    <t xml:space="preserve">    1241     Mobiliario y Eq. de Admon.</t>
  </si>
  <si>
    <t xml:space="preserve">    1242     Mobiliario y Eq. Educ. y Rec.</t>
  </si>
  <si>
    <t xml:space="preserve">    1244     Equipo de Transporte</t>
  </si>
  <si>
    <t xml:space="preserve">    1246     Maquinaria, otros Eq. y Herr.</t>
  </si>
  <si>
    <t xml:space="preserve">    1254     Licencias</t>
  </si>
  <si>
    <t xml:space="preserve">    1263     Dep. Ac. de Bienes Muebles</t>
  </si>
  <si>
    <t xml:space="preserve">    1265     Am. Ac. de Act. Intangibles</t>
  </si>
  <si>
    <t xml:space="preserve">    2111     Serv. Personales x pagar a CP</t>
  </si>
  <si>
    <t xml:space="preserve">    2112     Proveedores x pagar a CP</t>
  </si>
  <si>
    <t xml:space="preserve">    2117     Retenciones y Contribuciones</t>
  </si>
  <si>
    <t xml:space="preserve">    2119     Otras Cuentas x pagar a CP</t>
  </si>
  <si>
    <t xml:space="preserve">    4173     Ing. por venta de b/s</t>
  </si>
  <si>
    <t xml:space="preserve">    4213     Convenios</t>
  </si>
  <si>
    <t xml:space="preserve">    4221     Transferencias Internas</t>
  </si>
  <si>
    <t xml:space="preserve">    5111     Rem. al Pers. de carácter Perm.</t>
  </si>
  <si>
    <t xml:space="preserve">    5113     Rem. Adicionales y Especiales</t>
  </si>
  <si>
    <t xml:space="preserve">    5115     Otras Prestaciones Soc. y Ec.</t>
  </si>
  <si>
    <t xml:space="preserve">    5121     Materiales de Administración</t>
  </si>
  <si>
    <t xml:space="preserve">    5122     Alimentos y Utensilios</t>
  </si>
  <si>
    <t xml:space="preserve">    5124     Mat. y Art. de Construcción</t>
  </si>
  <si>
    <t xml:space="preserve">    5125     Productos Químicos, Farm</t>
  </si>
  <si>
    <t xml:space="preserve">    5126     Combustibles, Lubricantes, Ad.</t>
  </si>
  <si>
    <t xml:space="preserve">    5127     Vestuario, Blancos, Prendas</t>
  </si>
  <si>
    <t xml:space="preserve">    5129     Herramientas, Refacciones y Acc</t>
  </si>
  <si>
    <t xml:space="preserve">    5131     Servicios Básicos</t>
  </si>
  <si>
    <t xml:space="preserve">    5132     Servicios de Arrendamiento</t>
  </si>
  <si>
    <t xml:space="preserve">    5133     Serv. Profesionales, Científico</t>
  </si>
  <si>
    <t xml:space="preserve">    5134     Serv. Financieros, Bancarios</t>
  </si>
  <si>
    <t xml:space="preserve">    5135     Serv. de Instalación, Reparació</t>
  </si>
  <si>
    <t xml:space="preserve">    5136     Serv. de Comunicación Social</t>
  </si>
  <si>
    <t xml:space="preserve">    5137     Serv. de Traslado y Viáticos</t>
  </si>
  <si>
    <t xml:space="preserve">    5138     Servicios Oficiales</t>
  </si>
  <si>
    <t xml:space="preserve">    5139     Otros Servicios Generales</t>
  </si>
  <si>
    <t xml:space="preserve">    5241     Ayudas Sociales a Personas</t>
  </si>
  <si>
    <t xml:space="preserve">    5242     Becas</t>
  </si>
  <si>
    <t xml:space="preserve">    5515     Dep. de Bienes Muebles</t>
  </si>
  <si>
    <t xml:space="preserve">    5517     Am. de Activos Intangibles</t>
  </si>
  <si>
    <t>Firma</t>
  </si>
  <si>
    <t>COMISION MUNICIPAL DEL DEPORTE Y ATENCION A LA JUVENTUD DEL MUNICIPIO DE URIANGATO GUANAJUATO
ESTADO DE SITUACIÓN FINANCIERA
DEL 01 DE ENERO AL 31 DE DICIEMBRE  DE 2016</t>
  </si>
  <si>
    <t>COMISION MUNICIPAL DEL DEPORTE Y ATENCION A LA JUVENTUD DEL MUNICIPIO DE URIANGATO GUANAJUATO
ESTADO DE ACTIVIDADES/RESULTADOS
DEL 1 DE ENERO AL 31 DE DICIEMBRE  DE 2016</t>
  </si>
  <si>
    <t>COMISION MUNICIPAL DEL DEPORTE Y ATENCION A LA JUVENTUD DEL MUNICIPIO DE URIANGATO GUANAJUATO
ESTADO DE VARIACIÓN EN LA HACIENDA PÚBLICA
DEL 1 DE ENERO AL 31 DE DICIEMBRE DE 2016</t>
  </si>
  <si>
    <t xml:space="preserve">    3250 Rectificaciones de Res. de Ejerc.</t>
  </si>
  <si>
    <t>*   Patrimonio Neto Inicial</t>
  </si>
  <si>
    <t xml:space="preserve">    3110 Aportaciones</t>
  </si>
  <si>
    <t xml:space="preserve">    3120 Donaciones de Capital</t>
  </si>
  <si>
    <t xml:space="preserve">    3130 Act. de la Hacienda Pública</t>
  </si>
  <si>
    <t>*   Variaciones</t>
  </si>
  <si>
    <t>*   3210 Resultado del Ejercicio</t>
  </si>
  <si>
    <t>*   3220 Resultado del Ejercicio Anterior</t>
  </si>
  <si>
    <t>*   3230 Revaluos</t>
  </si>
  <si>
    <t>**  Patrimonio Final Anterior</t>
  </si>
  <si>
    <t>*   Cambios en el Patrimonio Neto del Ej.</t>
  </si>
  <si>
    <t>*   Variaciones del Ejercicio</t>
  </si>
  <si>
    <t>*** Saldo  Neto</t>
  </si>
  <si>
    <t>ADMINISTRADOR</t>
  </si>
  <si>
    <t>TIA. ROXANA M. ROSILES PANTOJA</t>
  </si>
  <si>
    <t>DIRECTOR DE COMUDAJ</t>
  </si>
  <si>
    <t>C. CARLOS SERRATO AVALOS</t>
  </si>
  <si>
    <t>_____________________________</t>
  </si>
  <si>
    <t>____________________</t>
  </si>
  <si>
    <t>COMISION MUNICIPAL DEL DEPORTE Y ATENCION A LA JUVENTUD DEL MUNICIPIO DE URIANGATO GUANAJUATO
BALANZA DE COMPROBACIÓN
DEL 01 DE ENERO  AL 31 DE DICIEMBRE  DE 2016</t>
  </si>
  <si>
    <t xml:space="preserve">  111300004  BanBajio 16200701che</t>
  </si>
  <si>
    <t xml:space="preserve">  112300001  Funcionarios y empl</t>
  </si>
  <si>
    <t xml:space="preserve">  126305411  Automóviles y camiones</t>
  </si>
  <si>
    <t xml:space="preserve">  211100164  PASIVOS CAP. 4000</t>
  </si>
  <si>
    <t xml:space="preserve">  211200162  PASIVOS CAP. 2000</t>
  </si>
  <si>
    <t xml:space="preserve">  211200163  PASIVOS CAP. 3000</t>
  </si>
  <si>
    <t xml:space="preserve">  321000001  Remanentes</t>
  </si>
  <si>
    <t xml:space="preserve">  322000015  RESULTADO 2015</t>
  </si>
  <si>
    <t xml:space="preserve">  322001002  Aplicación Remanente</t>
  </si>
  <si>
    <t xml:space="preserve">  322001003  Aplic. Remanente 15</t>
  </si>
  <si>
    <t xml:space="preserve">  322001004  Aplicación Remanente</t>
  </si>
  <si>
    <t xml:space="preserve">  421300201  Convenio CODE</t>
  </si>
  <si>
    <t xml:space="preserve">  511201211  Honorarios</t>
  </si>
  <si>
    <t xml:space="preserve">  512402431  Mat Constr Cal Yes</t>
  </si>
  <si>
    <t xml:space="preserve">  512402441  Mat Constr Madera</t>
  </si>
  <si>
    <t xml:space="preserve">  512402451  Mat Constr Vidrio</t>
  </si>
  <si>
    <t xml:space="preserve">  512902911  Herramientas menores</t>
  </si>
  <si>
    <t xml:space="preserve">  512902931  Ref Mobiliario</t>
  </si>
  <si>
    <t xml:space="preserve">  512902981  Ref Otros Equipos</t>
  </si>
  <si>
    <t xml:space="preserve">  512902991  Ref Otros bmuebles</t>
  </si>
  <si>
    <t xml:space="preserve">  513403451  Seg Bienes patrimon</t>
  </si>
  <si>
    <t xml:space="preserve">  551505411  Automóviles y camiones</t>
  </si>
  <si>
    <t>______________________</t>
  </si>
  <si>
    <t>__________________</t>
  </si>
  <si>
    <t>TOTALES</t>
  </si>
  <si>
    <t>COMISION MUNICIPAL DEL DEPORTE Y ATENCION JUVENTUD URIANGATO</t>
  </si>
  <si>
    <t xml:space="preserve">I N G R E S O S </t>
  </si>
  <si>
    <t>E G R E S O S</t>
  </si>
  <si>
    <t>INGRESOS MUNICIPALES</t>
  </si>
  <si>
    <t>SERVICIOS PERSONALES</t>
  </si>
  <si>
    <t>INGRESOS ESTATALES</t>
  </si>
  <si>
    <t>MATERIALES Y SUMINISTROS</t>
  </si>
  <si>
    <t>INGRESOS PROPIOS</t>
  </si>
  <si>
    <t>SERVICIOS GENERALES</t>
  </si>
  <si>
    <t>TRANSFERENCIAS,ASIGNACIONES,SUBSIDIOS Y OTRAS AYUDAS</t>
  </si>
  <si>
    <t>BIENES MUEBLES</t>
  </si>
  <si>
    <t>SUMA INGRESOS</t>
  </si>
  <si>
    <t>SUMA EGRESOS</t>
  </si>
  <si>
    <t>A C T I V O</t>
  </si>
  <si>
    <t>P A S I V O</t>
  </si>
  <si>
    <t>CIRCULANTE</t>
  </si>
  <si>
    <t>A CORTO PLAZO</t>
  </si>
  <si>
    <t>EFECTIVOS Y EQUIVALENTES</t>
  </si>
  <si>
    <t>CUENTAS POR PAGAR</t>
  </si>
  <si>
    <t>DERECHOS A RECIBIR</t>
  </si>
  <si>
    <t>SUMA ACTIVO CIRCULANTE</t>
  </si>
  <si>
    <t>SUMA PASIVO A CORTO PLAZO</t>
  </si>
  <si>
    <t>NO CIRCULANTE</t>
  </si>
  <si>
    <t>PATRIMONIO</t>
  </si>
  <si>
    <t>SUMA ACTIVO NO CIRCULANTE</t>
  </si>
  <si>
    <t>SUMA PATRIMONIO</t>
  </si>
  <si>
    <t>GRAN TOTAL</t>
  </si>
  <si>
    <t>AUTORIZO</t>
  </si>
  <si>
    <t xml:space="preserve">    ELABORO</t>
  </si>
  <si>
    <t xml:space="preserve">                                       DIRECTOR DE COMUDAJ</t>
  </si>
  <si>
    <t>AUXILIAR CONTABLE  COMUDAJ</t>
  </si>
  <si>
    <t>C. ROXANA MARGARITA ROSILES PANTOJA</t>
  </si>
  <si>
    <t>CIERRE FISCAL EJERCICIO 2016</t>
  </si>
  <si>
    <t>ESTADO DE POSICION FINANCIERA DEL 01 DE ENERO AL 31 DE DICIEMBRE 2016</t>
  </si>
  <si>
    <t>INGRESOS POR REMANENTES ANTERIORES</t>
  </si>
  <si>
    <t>RESULTADO EJERCICIO 2016</t>
  </si>
  <si>
    <t>ACTIVOS INTANGIBLES</t>
  </si>
  <si>
    <t>DEP. DET. Y ARMOTIZACIONES</t>
  </si>
  <si>
    <t>APORTACIONES</t>
  </si>
  <si>
    <t>AHORRO/DESAHORRO</t>
  </si>
  <si>
    <t>RESULTADO DE EJERCICIOS ANTERIORES</t>
  </si>
  <si>
    <t>ESTE FORMATO ES PARA USO PERSONAL PARA COMPREOVACION ENTRE LOS ESTADOS ACTUALES Y VIGENTES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</si>
</sst>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-#,##0.00;&quot; &quot;"/>
    <numFmt numFmtId="166" formatCode="#,##0;\-#,##0;&quot; &quot;"/>
    <numFmt numFmtId="167" formatCode="_-[$$-80A]* #,##0.00_-;\-[$$-80A]* #,##0.00_-;_-[$$-80A]* &quot;-&quot;??_-;_-@_-"/>
    <numFmt numFmtId="168" formatCode="_-* #,##0.00\ _P_t_s_-;\-* #,##0.00\ _P_t_s_-;_-* &quot;-&quot;??\ _P_t_s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sto MT"/>
      <family val="1"/>
    </font>
    <font>
      <b/>
      <sz val="16"/>
      <color theme="1"/>
      <name val="Calisto MT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14"/>
      <color theme="1"/>
      <name val="Calisto MT"/>
      <family val="1"/>
    </font>
    <font>
      <b/>
      <sz val="12"/>
      <name val="Bodoni MT Black"/>
      <family val="1"/>
    </font>
    <font>
      <sz val="9"/>
      <name val="Bodoni MT Black"/>
      <family val="1"/>
    </font>
    <font>
      <b/>
      <sz val="11"/>
      <name val="Arial"/>
      <family val="2"/>
    </font>
    <font>
      <b/>
      <sz val="10"/>
      <name val="Courier New"/>
      <family val="3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u/>
      <sz val="10"/>
      <name val="Arial"/>
      <family val="2"/>
    </font>
    <font>
      <sz val="7"/>
      <name val="Arial Narrow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44" fontId="0" fillId="0" borderId="0" xfId="1" applyFont="1"/>
    <xf numFmtId="0" fontId="0" fillId="0" borderId="0" xfId="0" applyBorder="1"/>
    <xf numFmtId="0" fontId="0" fillId="0" borderId="0" xfId="0" applyFill="1" applyBorder="1"/>
    <xf numFmtId="49" fontId="0" fillId="0" borderId="1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4" fontId="0" fillId="0" borderId="2" xfId="1" applyFont="1" applyFill="1" applyBorder="1"/>
    <xf numFmtId="44" fontId="0" fillId="0" borderId="15" xfId="0" applyNumberFormat="1" applyFill="1" applyBorder="1"/>
    <xf numFmtId="44" fontId="0" fillId="0" borderId="14" xfId="0" applyNumberFormat="1" applyFill="1" applyBorder="1"/>
    <xf numFmtId="49" fontId="0" fillId="0" borderId="7" xfId="0" applyNumberFormat="1" applyFill="1" applyBorder="1" applyAlignment="1">
      <alignment horizontal="left"/>
    </xf>
    <xf numFmtId="44" fontId="0" fillId="0" borderId="0" xfId="0" applyNumberFormat="1" applyFill="1" applyBorder="1"/>
    <xf numFmtId="49" fontId="2" fillId="2" borderId="3" xfId="0" applyNumberFormat="1" applyFont="1" applyFill="1" applyBorder="1" applyAlignment="1">
      <alignment horizontal="left"/>
    </xf>
    <xf numFmtId="44" fontId="2" fillId="2" borderId="5" xfId="1" applyFont="1" applyFill="1" applyBorder="1"/>
    <xf numFmtId="44" fontId="2" fillId="2" borderId="8" xfId="1" applyFont="1" applyFill="1" applyBorder="1" applyAlignment="1">
      <alignment horizontal="center" vertical="center"/>
    </xf>
    <xf numFmtId="0" fontId="2" fillId="0" borderId="0" xfId="0" applyFont="1"/>
    <xf numFmtId="164" fontId="0" fillId="0" borderId="0" xfId="0" applyNumberFormat="1"/>
    <xf numFmtId="0" fontId="0" fillId="0" borderId="0" xfId="0" applyFill="1"/>
    <xf numFmtId="44" fontId="8" fillId="0" borderId="0" xfId="1" applyFont="1"/>
    <xf numFmtId="0" fontId="9" fillId="0" borderId="0" xfId="2" applyFont="1" applyBorder="1" applyAlignment="1" applyProtection="1">
      <alignment vertical="top"/>
      <protection locked="0"/>
    </xf>
    <xf numFmtId="0" fontId="9" fillId="0" borderId="0" xfId="2" applyFont="1" applyBorder="1" applyAlignment="1" applyProtection="1">
      <alignment vertical="top" wrapText="1"/>
      <protection locked="0"/>
    </xf>
    <xf numFmtId="44" fontId="9" fillId="0" borderId="0" xfId="1" applyFont="1" applyBorder="1" applyAlignment="1" applyProtection="1">
      <alignment vertical="top" wrapText="1"/>
      <protection locked="0"/>
    </xf>
    <xf numFmtId="0" fontId="9" fillId="0" borderId="17" xfId="2" applyNumberFormat="1" applyFont="1" applyFill="1" applyBorder="1" applyAlignment="1">
      <alignment horizontal="center" vertical="top"/>
    </xf>
    <xf numFmtId="44" fontId="2" fillId="2" borderId="4" xfId="0" applyNumberFormat="1" applyFont="1" applyFill="1" applyBorder="1" applyAlignment="1">
      <alignment horizontal="center"/>
    </xf>
    <xf numFmtId="44" fontId="2" fillId="2" borderId="15" xfId="0" applyNumberFormat="1" applyFont="1" applyFill="1" applyBorder="1"/>
    <xf numFmtId="0" fontId="9" fillId="0" borderId="0" xfId="2" applyFont="1" applyFill="1" applyBorder="1" applyAlignment="1" applyProtection="1">
      <alignment vertical="top"/>
      <protection locked="0"/>
    </xf>
    <xf numFmtId="0" fontId="9" fillId="0" borderId="0" xfId="2" applyFont="1" applyFill="1" applyBorder="1" applyAlignment="1" applyProtection="1">
      <alignment vertical="top" wrapText="1"/>
      <protection locked="0"/>
    </xf>
    <xf numFmtId="4" fontId="9" fillId="0" borderId="0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Fill="1" applyBorder="1" applyAlignment="1" applyProtection="1">
      <alignment vertical="top"/>
      <protection locked="0"/>
    </xf>
    <xf numFmtId="0" fontId="7" fillId="3" borderId="16" xfId="2" applyFont="1" applyFill="1" applyBorder="1" applyAlignment="1">
      <alignment horizontal="center" vertical="center"/>
    </xf>
    <xf numFmtId="0" fontId="7" fillId="3" borderId="20" xfId="2" applyFont="1" applyFill="1" applyBorder="1" applyAlignment="1">
      <alignment horizontal="center" vertical="center" wrapText="1"/>
    </xf>
    <xf numFmtId="44" fontId="7" fillId="3" borderId="16" xfId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44" fontId="2" fillId="2" borderId="11" xfId="1" applyFont="1" applyFill="1" applyBorder="1" applyAlignment="1">
      <alignment horizontal="center" vertical="center"/>
    </xf>
    <xf numFmtId="44" fontId="2" fillId="2" borderId="11" xfId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left"/>
    </xf>
    <xf numFmtId="44" fontId="2" fillId="2" borderId="21" xfId="1" applyFont="1" applyFill="1" applyBorder="1"/>
    <xf numFmtId="44" fontId="0" fillId="0" borderId="2" xfId="0" applyNumberFormat="1" applyFill="1" applyBorder="1"/>
    <xf numFmtId="49" fontId="0" fillId="0" borderId="1" xfId="0" applyNumberFormat="1" applyFill="1" applyBorder="1" applyAlignment="1">
      <alignment horizontal="left"/>
    </xf>
    <xf numFmtId="49" fontId="10" fillId="4" borderId="2" xfId="0" applyNumberFormat="1" applyFont="1" applyFill="1" applyBorder="1" applyAlignment="1">
      <alignment horizontal="left"/>
    </xf>
    <xf numFmtId="44" fontId="10" fillId="4" borderId="15" xfId="0" applyNumberFormat="1" applyFont="1" applyFill="1" applyBorder="1"/>
    <xf numFmtId="49" fontId="0" fillId="4" borderId="2" xfId="0" applyNumberFormat="1" applyFill="1" applyBorder="1" applyAlignment="1">
      <alignment horizontal="left"/>
    </xf>
    <xf numFmtId="44" fontId="0" fillId="4" borderId="15" xfId="0" applyNumberFormat="1" applyFill="1" applyBorder="1"/>
    <xf numFmtId="49" fontId="2" fillId="4" borderId="10" xfId="0" applyNumberFormat="1" applyFont="1" applyFill="1" applyBorder="1" applyAlignment="1">
      <alignment horizontal="left"/>
    </xf>
    <xf numFmtId="44" fontId="2" fillId="4" borderId="6" xfId="1" applyFont="1" applyFill="1" applyBorder="1"/>
    <xf numFmtId="44" fontId="2" fillId="4" borderId="15" xfId="0" applyNumberFormat="1" applyFont="1" applyFill="1" applyBorder="1"/>
    <xf numFmtId="49" fontId="3" fillId="0" borderId="2" xfId="0" applyNumberFormat="1" applyFont="1" applyFill="1" applyBorder="1" applyAlignment="1">
      <alignment horizontal="left"/>
    </xf>
    <xf numFmtId="49" fontId="0" fillId="0" borderId="30" xfId="0" applyNumberFormat="1" applyFill="1" applyBorder="1" applyAlignment="1">
      <alignment horizontal="left"/>
    </xf>
    <xf numFmtId="44" fontId="0" fillId="0" borderId="18" xfId="1" applyFont="1" applyFill="1" applyBorder="1"/>
    <xf numFmtId="44" fontId="3" fillId="0" borderId="31" xfId="1" applyFont="1" applyFill="1" applyBorder="1"/>
    <xf numFmtId="44" fontId="3" fillId="0" borderId="2" xfId="1" applyFont="1" applyFill="1" applyBorder="1"/>
    <xf numFmtId="44" fontId="0" fillId="0" borderId="1" xfId="1" applyFont="1" applyFill="1" applyBorder="1"/>
    <xf numFmtId="0" fontId="9" fillId="0" borderId="9" xfId="2" applyNumberFormat="1" applyFont="1" applyFill="1" applyBorder="1" applyAlignment="1">
      <alignment horizontal="center" vertical="top"/>
    </xf>
    <xf numFmtId="167" fontId="0" fillId="0" borderId="18" xfId="0" applyNumberFormat="1" applyFill="1" applyBorder="1"/>
    <xf numFmtId="167" fontId="0" fillId="0" borderId="0" xfId="1" applyNumberFormat="1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9" fontId="0" fillId="0" borderId="8" xfId="0" applyNumberFormat="1" applyFill="1" applyBorder="1" applyAlignment="1">
      <alignment horizontal="left"/>
    </xf>
    <xf numFmtId="166" fontId="0" fillId="0" borderId="8" xfId="0" applyNumberFormat="1" applyFill="1" applyBorder="1"/>
    <xf numFmtId="165" fontId="0" fillId="0" borderId="8" xfId="0" applyNumberFormat="1" applyFill="1" applyBorder="1"/>
    <xf numFmtId="165" fontId="0" fillId="0" borderId="27" xfId="0" applyNumberFormat="1" applyFill="1" applyBorder="1"/>
    <xf numFmtId="0" fontId="9" fillId="0" borderId="22" xfId="2" applyFont="1" applyBorder="1" applyAlignment="1" applyProtection="1">
      <alignment vertical="top"/>
      <protection locked="0"/>
    </xf>
    <xf numFmtId="49" fontId="3" fillId="0" borderId="32" xfId="0" applyNumberFormat="1" applyFont="1" applyFill="1" applyBorder="1" applyAlignment="1">
      <alignment horizontal="left"/>
    </xf>
    <xf numFmtId="44" fontId="0" fillId="0" borderId="31" xfId="1" applyFont="1" applyFill="1" applyBorder="1"/>
    <xf numFmtId="44" fontId="3" fillId="0" borderId="32" xfId="1" applyFont="1" applyFill="1" applyBorder="1"/>
    <xf numFmtId="44" fontId="3" fillId="0" borderId="33" xfId="1" applyFont="1" applyFill="1" applyBorder="1"/>
    <xf numFmtId="0" fontId="7" fillId="3" borderId="28" xfId="3" applyFont="1" applyFill="1" applyBorder="1" applyAlignment="1" applyProtection="1">
      <alignment horizontal="center" vertical="center" wrapText="1"/>
    </xf>
    <xf numFmtId="0" fontId="7" fillId="3" borderId="8" xfId="3" applyFont="1" applyFill="1" applyBorder="1" applyAlignment="1" applyProtection="1">
      <alignment horizontal="center" vertical="center" wrapText="1"/>
    </xf>
    <xf numFmtId="44" fontId="7" fillId="3" borderId="8" xfId="1" applyFont="1" applyFill="1" applyBorder="1" applyAlignment="1" applyProtection="1">
      <alignment horizontal="center" vertical="center" wrapText="1"/>
    </xf>
    <xf numFmtId="44" fontId="7" fillId="3" borderId="27" xfId="1" applyFont="1" applyFill="1" applyBorder="1" applyAlignment="1" applyProtection="1">
      <alignment horizontal="center" vertical="center" wrapText="1"/>
    </xf>
    <xf numFmtId="0" fontId="9" fillId="0" borderId="2" xfId="3" applyFont="1" applyBorder="1" applyProtection="1">
      <protection locked="0"/>
    </xf>
    <xf numFmtId="44" fontId="10" fillId="4" borderId="2" xfId="1" applyFont="1" applyFill="1" applyBorder="1"/>
    <xf numFmtId="44" fontId="0" fillId="4" borderId="2" xfId="1" applyFont="1" applyFill="1" applyBorder="1"/>
    <xf numFmtId="0" fontId="7" fillId="4" borderId="2" xfId="2" applyFont="1" applyFill="1" applyBorder="1" applyAlignment="1" applyProtection="1">
      <alignment horizontal="right" vertical="top"/>
      <protection locked="0"/>
    </xf>
    <xf numFmtId="44" fontId="9" fillId="4" borderId="2" xfId="1" applyFont="1" applyFill="1" applyBorder="1" applyAlignment="1" applyProtection="1">
      <alignment vertical="top" wrapText="1"/>
      <protection locked="0"/>
    </xf>
    <xf numFmtId="44" fontId="0" fillId="4" borderId="2" xfId="0" applyNumberFormat="1" applyFill="1" applyBorder="1"/>
    <xf numFmtId="0" fontId="5" fillId="0" borderId="0" xfId="0" applyFont="1" applyAlignment="1">
      <alignment wrapText="1"/>
    </xf>
    <xf numFmtId="0" fontId="7" fillId="5" borderId="26" xfId="2" applyNumberFormat="1" applyFont="1" applyFill="1" applyBorder="1" applyAlignment="1">
      <alignment horizontal="center" vertical="top"/>
    </xf>
    <xf numFmtId="49" fontId="3" fillId="5" borderId="35" xfId="0" applyNumberFormat="1" applyFont="1" applyFill="1" applyBorder="1" applyAlignment="1">
      <alignment horizontal="left"/>
    </xf>
    <xf numFmtId="167" fontId="3" fillId="5" borderId="29" xfId="0" applyNumberFormat="1" applyFont="1" applyFill="1" applyBorder="1"/>
    <xf numFmtId="0" fontId="9" fillId="5" borderId="17" xfId="2" applyNumberFormat="1" applyFont="1" applyFill="1" applyBorder="1" applyAlignment="1">
      <alignment horizontal="center" vertical="top"/>
    </xf>
    <xf numFmtId="49" fontId="0" fillId="5" borderId="30" xfId="0" applyNumberFormat="1" applyFill="1" applyBorder="1" applyAlignment="1">
      <alignment horizontal="left"/>
    </xf>
    <xf numFmtId="167" fontId="0" fillId="5" borderId="18" xfId="0" applyNumberFormat="1" applyFill="1" applyBorder="1"/>
    <xf numFmtId="49" fontId="3" fillId="5" borderId="34" xfId="0" applyNumberFormat="1" applyFont="1" applyFill="1" applyBorder="1" applyAlignment="1">
      <alignment horizontal="left"/>
    </xf>
    <xf numFmtId="167" fontId="3" fillId="5" borderId="31" xfId="0" applyNumberFormat="1" applyFont="1" applyFill="1" applyBorder="1"/>
    <xf numFmtId="0" fontId="9" fillId="5" borderId="22" xfId="2" applyNumberFormat="1" applyFont="1" applyFill="1" applyBorder="1" applyAlignment="1">
      <alignment horizontal="center" vertical="top"/>
    </xf>
    <xf numFmtId="49" fontId="0" fillId="5" borderId="37" xfId="0" applyNumberFormat="1" applyFill="1" applyBorder="1" applyAlignment="1">
      <alignment horizontal="left"/>
    </xf>
    <xf numFmtId="167" fontId="0" fillId="5" borderId="23" xfId="0" applyNumberFormat="1" applyFill="1" applyBorder="1"/>
    <xf numFmtId="0" fontId="9" fillId="4" borderId="17" xfId="2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left"/>
    </xf>
    <xf numFmtId="44" fontId="3" fillId="4" borderId="31" xfId="1" applyFont="1" applyFill="1" applyBorder="1"/>
    <xf numFmtId="49" fontId="0" fillId="4" borderId="1" xfId="0" applyNumberFormat="1" applyFill="1" applyBorder="1" applyAlignment="1">
      <alignment horizontal="left"/>
    </xf>
    <xf numFmtId="44" fontId="0" fillId="4" borderId="18" xfId="1" applyFont="1" applyFill="1" applyBorder="1"/>
    <xf numFmtId="0" fontId="9" fillId="4" borderId="40" xfId="2" applyNumberFormat="1" applyFont="1" applyFill="1" applyBorder="1" applyAlignment="1">
      <alignment horizontal="center" vertical="top"/>
    </xf>
    <xf numFmtId="49" fontId="0" fillId="4" borderId="32" xfId="0" applyNumberFormat="1" applyFill="1" applyBorder="1" applyAlignment="1">
      <alignment horizontal="left"/>
    </xf>
    <xf numFmtId="44" fontId="0" fillId="4" borderId="33" xfId="1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/>
    <xf numFmtId="0" fontId="6" fillId="6" borderId="0" xfId="0" applyFont="1" applyFill="1" applyBorder="1"/>
    <xf numFmtId="0" fontId="17" fillId="0" borderId="9" xfId="0" applyFont="1" applyFill="1" applyBorder="1"/>
    <xf numFmtId="0" fontId="17" fillId="0" borderId="24" xfId="0" applyFont="1" applyFill="1" applyBorder="1"/>
    <xf numFmtId="0" fontId="17" fillId="0" borderId="12" xfId="0" applyFont="1" applyFill="1" applyBorder="1"/>
    <xf numFmtId="0" fontId="18" fillId="0" borderId="17" xfId="0" applyFont="1" applyFill="1" applyBorder="1"/>
    <xf numFmtId="168" fontId="20" fillId="0" borderId="0" xfId="4" applyNumberFormat="1" applyFont="1" applyFill="1" applyBorder="1"/>
    <xf numFmtId="168" fontId="17" fillId="0" borderId="0" xfId="4" applyNumberFormat="1" applyFont="1" applyFill="1" applyBorder="1"/>
    <xf numFmtId="0" fontId="17" fillId="0" borderId="0" xfId="0" applyFont="1" applyFill="1" applyBorder="1"/>
    <xf numFmtId="168" fontId="17" fillId="0" borderId="14" xfId="4" applyNumberFormat="1" applyFont="1" applyFill="1" applyBorder="1"/>
    <xf numFmtId="168" fontId="20" fillId="0" borderId="42" xfId="4" applyNumberFormat="1" applyFont="1" applyFill="1" applyBorder="1"/>
    <xf numFmtId="168" fontId="17" fillId="0" borderId="42" xfId="4" applyNumberFormat="1" applyFont="1" applyFill="1" applyBorder="1"/>
    <xf numFmtId="168" fontId="17" fillId="0" borderId="15" xfId="4" applyNumberFormat="1" applyFont="1" applyFill="1" applyBorder="1"/>
    <xf numFmtId="0" fontId="20" fillId="0" borderId="17" xfId="0" applyFont="1" applyFill="1" applyBorder="1"/>
    <xf numFmtId="168" fontId="20" fillId="0" borderId="43" xfId="4" applyNumberFormat="1" applyFont="1" applyFill="1" applyBorder="1"/>
    <xf numFmtId="0" fontId="20" fillId="0" borderId="0" xfId="0" applyFont="1" applyFill="1" applyBorder="1"/>
    <xf numFmtId="168" fontId="20" fillId="0" borderId="44" xfId="4" applyNumberFormat="1" applyFont="1" applyFill="1" applyBorder="1"/>
    <xf numFmtId="168" fontId="20" fillId="6" borderId="3" xfId="4" applyNumberFormat="1" applyFont="1" applyFill="1" applyBorder="1"/>
    <xf numFmtId="168" fontId="21" fillId="6" borderId="45" xfId="4" applyNumberFormat="1" applyFont="1" applyFill="1" applyBorder="1"/>
    <xf numFmtId="0" fontId="20" fillId="6" borderId="45" xfId="0" applyFont="1" applyFill="1" applyBorder="1"/>
    <xf numFmtId="168" fontId="20" fillId="6" borderId="4" xfId="4" applyNumberFormat="1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19" fillId="0" borderId="14" xfId="0" applyFont="1" applyFill="1" applyBorder="1"/>
    <xf numFmtId="0" fontId="19" fillId="0" borderId="13" xfId="0" applyFont="1" applyFill="1" applyBorder="1"/>
    <xf numFmtId="0" fontId="19" fillId="0" borderId="42" xfId="0" applyFont="1" applyFill="1" applyBorder="1"/>
    <xf numFmtId="0" fontId="19" fillId="0" borderId="15" xfId="0" applyFont="1" applyFill="1" applyBorder="1"/>
    <xf numFmtId="0" fontId="18" fillId="0" borderId="13" xfId="0" applyFont="1" applyFill="1" applyBorder="1"/>
    <xf numFmtId="0" fontId="17" fillId="0" borderId="42" xfId="0" applyFont="1" applyFill="1" applyBorder="1"/>
    <xf numFmtId="0" fontId="17" fillId="0" borderId="46" xfId="0" applyFont="1" applyFill="1" applyBorder="1"/>
    <xf numFmtId="0" fontId="17" fillId="0" borderId="47" xfId="0" applyFont="1" applyFill="1" applyBorder="1"/>
    <xf numFmtId="0" fontId="22" fillId="0" borderId="17" xfId="0" applyFont="1" applyFill="1" applyBorder="1"/>
    <xf numFmtId="0" fontId="22" fillId="0" borderId="0" xfId="0" applyFont="1" applyFill="1" applyBorder="1"/>
    <xf numFmtId="0" fontId="17" fillId="0" borderId="17" xfId="0" applyFont="1" applyFill="1" applyBorder="1"/>
    <xf numFmtId="0" fontId="23" fillId="0" borderId="0" xfId="0" applyFont="1" applyFill="1" applyBorder="1"/>
    <xf numFmtId="168" fontId="23" fillId="0" borderId="0" xfId="4" applyNumberFormat="1" applyFont="1" applyFill="1" applyBorder="1"/>
    <xf numFmtId="168" fontId="20" fillId="0" borderId="48" xfId="4" applyNumberFormat="1" applyFont="1" applyFill="1" applyBorder="1"/>
    <xf numFmtId="0" fontId="24" fillId="0" borderId="0" xfId="0" applyFont="1" applyFill="1" applyBorder="1"/>
    <xf numFmtId="168" fontId="19" fillId="0" borderId="0" xfId="4" applyNumberFormat="1" applyFont="1" applyFill="1" applyBorder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68" fontId="19" fillId="0" borderId="14" xfId="4" applyNumberFormat="1" applyFont="1" applyFill="1" applyBorder="1"/>
    <xf numFmtId="168" fontId="17" fillId="0" borderId="47" xfId="4" applyNumberFormat="1" applyFont="1" applyFill="1" applyBorder="1"/>
    <xf numFmtId="168" fontId="20" fillId="0" borderId="14" xfId="4" applyNumberFormat="1" applyFont="1" applyFill="1" applyBorder="1"/>
    <xf numFmtId="0" fontId="20" fillId="6" borderId="17" xfId="0" applyFont="1" applyFill="1" applyBorder="1"/>
    <xf numFmtId="168" fontId="17" fillId="6" borderId="0" xfId="4" applyNumberFormat="1" applyFont="1" applyFill="1" applyBorder="1"/>
    <xf numFmtId="168" fontId="20" fillId="6" borderId="49" xfId="4" applyNumberFormat="1" applyFont="1" applyFill="1" applyBorder="1"/>
    <xf numFmtId="0" fontId="20" fillId="6" borderId="0" xfId="0" applyFont="1" applyFill="1" applyBorder="1"/>
    <xf numFmtId="0" fontId="17" fillId="0" borderId="14" xfId="0" applyFont="1" applyFill="1" applyBorder="1"/>
    <xf numFmtId="43" fontId="21" fillId="6" borderId="50" xfId="0" applyNumberFormat="1" applyFont="1" applyFill="1" applyBorder="1"/>
    <xf numFmtId="0" fontId="21" fillId="0" borderId="48" xfId="0" applyFont="1" applyFill="1" applyBorder="1"/>
    <xf numFmtId="0" fontId="21" fillId="6" borderId="3" xfId="0" applyFont="1" applyFill="1" applyBorder="1" applyAlignment="1">
      <alignment horizontal="right"/>
    </xf>
    <xf numFmtId="0" fontId="21" fillId="6" borderId="45" xfId="0" applyFont="1" applyFill="1" applyBorder="1" applyAlignment="1">
      <alignment horizontal="right"/>
    </xf>
    <xf numFmtId="43" fontId="21" fillId="6" borderId="51" xfId="0" applyNumberFormat="1" applyFont="1" applyFill="1" applyBorder="1" applyAlignment="1">
      <alignment horizontal="right"/>
    </xf>
    <xf numFmtId="0" fontId="0" fillId="0" borderId="48" xfId="0" applyBorder="1"/>
    <xf numFmtId="0" fontId="0" fillId="7" borderId="0" xfId="0" applyFill="1"/>
    <xf numFmtId="44" fontId="0" fillId="0" borderId="0" xfId="0" applyNumberForma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3" borderId="9" xfId="2" applyFont="1" applyFill="1" applyBorder="1" applyAlignment="1" applyProtection="1">
      <alignment horizontal="center" vertical="center" wrapText="1"/>
      <protection locked="0"/>
    </xf>
    <xf numFmtId="0" fontId="7" fillId="3" borderId="24" xfId="2" applyFont="1" applyFill="1" applyBorder="1" applyAlignment="1" applyProtection="1">
      <alignment horizontal="center" vertical="center" wrapText="1"/>
      <protection locked="0"/>
    </xf>
    <xf numFmtId="0" fontId="7" fillId="3" borderId="12" xfId="2" applyFont="1" applyFill="1" applyBorder="1" applyAlignment="1" applyProtection="1">
      <alignment horizontal="center" vertical="center" wrapText="1"/>
      <protection locked="0"/>
    </xf>
    <xf numFmtId="0" fontId="7" fillId="3" borderId="36" xfId="2" applyFont="1" applyFill="1" applyBorder="1" applyAlignment="1" applyProtection="1">
      <alignment horizontal="center" vertical="center" wrapText="1"/>
      <protection locked="0"/>
    </xf>
    <xf numFmtId="0" fontId="7" fillId="3" borderId="38" xfId="2" applyFont="1" applyFill="1" applyBorder="1" applyAlignment="1" applyProtection="1">
      <alignment horizontal="center" vertical="center" wrapText="1"/>
      <protection locked="0"/>
    </xf>
    <xf numFmtId="0" fontId="7" fillId="3" borderId="39" xfId="2" applyFont="1" applyFill="1" applyBorder="1" applyAlignment="1" applyProtection="1">
      <alignment horizontal="center" vertical="center" wrapText="1"/>
      <protection locked="0"/>
    </xf>
    <xf numFmtId="0" fontId="7" fillId="3" borderId="6" xfId="2" applyFont="1" applyFill="1" applyBorder="1" applyAlignment="1" applyProtection="1">
      <alignment horizontal="center" vertical="center" wrapText="1"/>
      <protection locked="0"/>
    </xf>
    <xf numFmtId="0" fontId="7" fillId="3" borderId="19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7" fillId="3" borderId="9" xfId="3" applyFont="1" applyFill="1" applyBorder="1" applyAlignment="1" applyProtection="1">
      <alignment horizontal="center" vertical="center" wrapText="1"/>
      <protection locked="0"/>
    </xf>
    <xf numFmtId="0" fontId="7" fillId="3" borderId="24" xfId="3" applyFont="1" applyFill="1" applyBorder="1" applyAlignment="1" applyProtection="1">
      <alignment horizontal="center" vertical="center" wrapText="1"/>
      <protection locked="0"/>
    </xf>
    <xf numFmtId="0" fontId="7" fillId="3" borderId="12" xfId="3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oneda" xfId="1" builtinId="4"/>
    <cellStyle name="Normal" xfId="0" builtinId="0"/>
    <cellStyle name="Normal 2 2" xfId="2"/>
    <cellStyle name="Normal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4210050</xdr:colOff>
      <xdr:row>131</xdr:row>
      <xdr:rowOff>9525</xdr:rowOff>
    </xdr:from>
    <xdr:to>
      <xdr:col>4</xdr:col>
      <xdr:colOff>0</xdr:colOff>
      <xdr:row>131</xdr:row>
      <xdr:rowOff>9525</xdr:rowOff>
    </xdr:to>
    <xdr:cxnSp macro="">
      <xdr:nvCxnSpPr>
        <xdr:cNvPr id="8" name="7 Conector recto"/>
        <xdr:cNvCxnSpPr/>
      </xdr:nvCxnSpPr>
      <xdr:spPr>
        <a:xfrm>
          <a:off x="4543425" y="9105900"/>
          <a:ext cx="16764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140</xdr:row>
      <xdr:rowOff>0</xdr:rowOff>
    </xdr:from>
    <xdr:to>
      <xdr:col>2</xdr:col>
      <xdr:colOff>1095375</xdr:colOff>
      <xdr:row>140</xdr:row>
      <xdr:rowOff>0</xdr:rowOff>
    </xdr:to>
    <xdr:cxnSp macro="">
      <xdr:nvCxnSpPr>
        <xdr:cNvPr id="3" name="2 Conector recto"/>
        <xdr:cNvCxnSpPr/>
      </xdr:nvCxnSpPr>
      <xdr:spPr>
        <a:xfrm>
          <a:off x="1400175" y="8543925"/>
          <a:ext cx="14763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1228726</xdr:colOff>
      <xdr:row>136</xdr:row>
      <xdr:rowOff>28575</xdr:rowOff>
    </xdr:from>
    <xdr:to>
      <xdr:col>1</xdr:col>
      <xdr:colOff>1781176</xdr:colOff>
      <xdr:row>137</xdr:row>
      <xdr:rowOff>133350</xdr:rowOff>
    </xdr:to>
    <xdr:sp macro="" textlink="">
      <xdr:nvSpPr>
        <xdr:cNvPr id="4" name="3 CuadroTexto"/>
        <xdr:cNvSpPr txBox="1"/>
      </xdr:nvSpPr>
      <xdr:spPr>
        <a:xfrm>
          <a:off x="1781176" y="7810500"/>
          <a:ext cx="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1047750</xdr:colOff>
      <xdr:row>140</xdr:row>
      <xdr:rowOff>9525</xdr:rowOff>
    </xdr:from>
    <xdr:to>
      <xdr:col>5</xdr:col>
      <xdr:colOff>1143000</xdr:colOff>
      <xdr:row>140</xdr:row>
      <xdr:rowOff>9525</xdr:rowOff>
    </xdr:to>
    <xdr:cxnSp macro="">
      <xdr:nvCxnSpPr>
        <xdr:cNvPr id="5" name="4 Conector recto"/>
        <xdr:cNvCxnSpPr/>
      </xdr:nvCxnSpPr>
      <xdr:spPr>
        <a:xfrm>
          <a:off x="5591175" y="8553450"/>
          <a:ext cx="21526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1495425</xdr:colOff>
      <xdr:row>136</xdr:row>
      <xdr:rowOff>38100</xdr:rowOff>
    </xdr:from>
    <xdr:to>
      <xdr:col>5</xdr:col>
      <xdr:colOff>1</xdr:colOff>
      <xdr:row>138</xdr:row>
      <xdr:rowOff>0</xdr:rowOff>
    </xdr:to>
    <xdr:sp macro="" textlink="">
      <xdr:nvSpPr>
        <xdr:cNvPr id="6" name="5 CuadroTexto"/>
        <xdr:cNvSpPr txBox="1"/>
      </xdr:nvSpPr>
      <xdr:spPr>
        <a:xfrm>
          <a:off x="6038850" y="7820025"/>
          <a:ext cx="942976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352426</xdr:colOff>
      <xdr:row>140</xdr:row>
      <xdr:rowOff>47626</xdr:rowOff>
    </xdr:from>
    <xdr:to>
      <xdr:col>2</xdr:col>
      <xdr:colOff>1238251</xdr:colOff>
      <xdr:row>142</xdr:row>
      <xdr:rowOff>123826</xdr:rowOff>
    </xdr:to>
    <xdr:sp macro="" textlink="">
      <xdr:nvSpPr>
        <xdr:cNvPr id="7" name="6 CuadroTexto"/>
        <xdr:cNvSpPr txBox="1"/>
      </xdr:nvSpPr>
      <xdr:spPr>
        <a:xfrm>
          <a:off x="1114426" y="8591551"/>
          <a:ext cx="19050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DE COMUDAJ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</a:p>
      </xdr:txBody>
    </xdr:sp>
    <xdr:clientData/>
  </xdr:twoCellAnchor>
  <xdr:twoCellAnchor>
    <xdr:from>
      <xdr:col>3</xdr:col>
      <xdr:colOff>1152526</xdr:colOff>
      <xdr:row>140</xdr:row>
      <xdr:rowOff>57151</xdr:rowOff>
    </xdr:from>
    <xdr:to>
      <xdr:col>6</xdr:col>
      <xdr:colOff>0</xdr:colOff>
      <xdr:row>142</xdr:row>
      <xdr:rowOff>152401</xdr:rowOff>
    </xdr:to>
    <xdr:sp macro="" textlink="">
      <xdr:nvSpPr>
        <xdr:cNvPr id="9" name="8 CuadroTexto"/>
        <xdr:cNvSpPr txBox="1"/>
      </xdr:nvSpPr>
      <xdr:spPr>
        <a:xfrm>
          <a:off x="5695951" y="8601076"/>
          <a:ext cx="2047874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ADMINISTRADOR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</a:p>
      </xdr:txBody>
    </xdr:sp>
    <xdr:clientData/>
  </xdr:twoCellAnchor>
  <xdr:twoCellAnchor>
    <xdr:from>
      <xdr:col>1</xdr:col>
      <xdr:colOff>4210050</xdr:colOff>
      <xdr:row>131</xdr:row>
      <xdr:rowOff>9525</xdr:rowOff>
    </xdr:from>
    <xdr:to>
      <xdr:col>3</xdr:col>
      <xdr:colOff>0</xdr:colOff>
      <xdr:row>131</xdr:row>
      <xdr:rowOff>9525</xdr:rowOff>
    </xdr:to>
    <xdr:cxnSp macro="">
      <xdr:nvCxnSpPr>
        <xdr:cNvPr id="10" name="9 Conector recto"/>
        <xdr:cNvCxnSpPr/>
      </xdr:nvCxnSpPr>
      <xdr:spPr>
        <a:xfrm>
          <a:off x="4752975" y="25603200"/>
          <a:ext cx="1333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41</xdr:row>
      <xdr:rowOff>0</xdr:rowOff>
    </xdr:from>
    <xdr:to>
      <xdr:col>2</xdr:col>
      <xdr:colOff>1095375</xdr:colOff>
      <xdr:row>41</xdr:row>
      <xdr:rowOff>0</xdr:rowOff>
    </xdr:to>
    <xdr:cxnSp macro="">
      <xdr:nvCxnSpPr>
        <xdr:cNvPr id="14" name="13 Conector recto"/>
        <xdr:cNvCxnSpPr/>
      </xdr:nvCxnSpPr>
      <xdr:spPr>
        <a:xfrm>
          <a:off x="1400175" y="8534400"/>
          <a:ext cx="14763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1228726</xdr:colOff>
      <xdr:row>37</xdr:row>
      <xdr:rowOff>28575</xdr:rowOff>
    </xdr:from>
    <xdr:to>
      <xdr:col>1</xdr:col>
      <xdr:colOff>1781176</xdr:colOff>
      <xdr:row>38</xdr:row>
      <xdr:rowOff>133350</xdr:rowOff>
    </xdr:to>
    <xdr:sp macro="" textlink="">
      <xdr:nvSpPr>
        <xdr:cNvPr id="15" name="14 CuadroTexto"/>
        <xdr:cNvSpPr txBox="1"/>
      </xdr:nvSpPr>
      <xdr:spPr>
        <a:xfrm>
          <a:off x="2752726" y="5172075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1047750</xdr:colOff>
      <xdr:row>41</xdr:row>
      <xdr:rowOff>9525</xdr:rowOff>
    </xdr:from>
    <xdr:to>
      <xdr:col>5</xdr:col>
      <xdr:colOff>1143000</xdr:colOff>
      <xdr:row>41</xdr:row>
      <xdr:rowOff>9525</xdr:rowOff>
    </xdr:to>
    <xdr:cxnSp macro="">
      <xdr:nvCxnSpPr>
        <xdr:cNvPr id="16" name="15 Conector recto"/>
        <xdr:cNvCxnSpPr/>
      </xdr:nvCxnSpPr>
      <xdr:spPr>
        <a:xfrm>
          <a:off x="6343650" y="5915025"/>
          <a:ext cx="27146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1495425</xdr:colOff>
      <xdr:row>37</xdr:row>
      <xdr:rowOff>38100</xdr:rowOff>
    </xdr:from>
    <xdr:to>
      <xdr:col>5</xdr:col>
      <xdr:colOff>1</xdr:colOff>
      <xdr:row>39</xdr:row>
      <xdr:rowOff>0</xdr:rowOff>
    </xdr:to>
    <xdr:sp macro="" textlink="">
      <xdr:nvSpPr>
        <xdr:cNvPr id="17" name="16 CuadroTexto"/>
        <xdr:cNvSpPr txBox="1"/>
      </xdr:nvSpPr>
      <xdr:spPr>
        <a:xfrm>
          <a:off x="6038850" y="7810500"/>
          <a:ext cx="942976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352426</xdr:colOff>
      <xdr:row>41</xdr:row>
      <xdr:rowOff>47626</xdr:rowOff>
    </xdr:from>
    <xdr:to>
      <xdr:col>2</xdr:col>
      <xdr:colOff>1238251</xdr:colOff>
      <xdr:row>43</xdr:row>
      <xdr:rowOff>123826</xdr:rowOff>
    </xdr:to>
    <xdr:sp macro="" textlink="">
      <xdr:nvSpPr>
        <xdr:cNvPr id="18" name="17 CuadroTexto"/>
        <xdr:cNvSpPr txBox="1"/>
      </xdr:nvSpPr>
      <xdr:spPr>
        <a:xfrm>
          <a:off x="1114426" y="8582026"/>
          <a:ext cx="19050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DE COMUDAJ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</a:p>
      </xdr:txBody>
    </xdr:sp>
    <xdr:clientData/>
  </xdr:twoCellAnchor>
  <xdr:twoCellAnchor>
    <xdr:from>
      <xdr:col>3</xdr:col>
      <xdr:colOff>1152526</xdr:colOff>
      <xdr:row>41</xdr:row>
      <xdr:rowOff>57151</xdr:rowOff>
    </xdr:from>
    <xdr:to>
      <xdr:col>6</xdr:col>
      <xdr:colOff>0</xdr:colOff>
      <xdr:row>43</xdr:row>
      <xdr:rowOff>152401</xdr:rowOff>
    </xdr:to>
    <xdr:sp macro="" textlink="">
      <xdr:nvSpPr>
        <xdr:cNvPr id="19" name="18 CuadroTexto"/>
        <xdr:cNvSpPr txBox="1"/>
      </xdr:nvSpPr>
      <xdr:spPr>
        <a:xfrm>
          <a:off x="5695951" y="8591551"/>
          <a:ext cx="2047874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ADMINISTRADOR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50</xdr:row>
      <xdr:rowOff>0</xdr:rowOff>
    </xdr:from>
    <xdr:to>
      <xdr:col>2</xdr:col>
      <xdr:colOff>1095375</xdr:colOff>
      <xdr:row>50</xdr:row>
      <xdr:rowOff>0</xdr:rowOff>
    </xdr:to>
    <xdr:cxnSp macro="">
      <xdr:nvCxnSpPr>
        <xdr:cNvPr id="2" name="1 Conector recto"/>
        <xdr:cNvCxnSpPr/>
      </xdr:nvCxnSpPr>
      <xdr:spPr>
        <a:xfrm>
          <a:off x="1400175" y="8543925"/>
          <a:ext cx="14763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1228726</xdr:colOff>
      <xdr:row>46</xdr:row>
      <xdr:rowOff>28575</xdr:rowOff>
    </xdr:from>
    <xdr:to>
      <xdr:col>1</xdr:col>
      <xdr:colOff>1781176</xdr:colOff>
      <xdr:row>47</xdr:row>
      <xdr:rowOff>133350</xdr:rowOff>
    </xdr:to>
    <xdr:sp macro="" textlink="">
      <xdr:nvSpPr>
        <xdr:cNvPr id="3" name="2 CuadroTexto"/>
        <xdr:cNvSpPr txBox="1"/>
      </xdr:nvSpPr>
      <xdr:spPr>
        <a:xfrm>
          <a:off x="1781176" y="7810500"/>
          <a:ext cx="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1047750</xdr:colOff>
      <xdr:row>50</xdr:row>
      <xdr:rowOff>9525</xdr:rowOff>
    </xdr:from>
    <xdr:to>
      <xdr:col>5</xdr:col>
      <xdr:colOff>1143000</xdr:colOff>
      <xdr:row>50</xdr:row>
      <xdr:rowOff>9525</xdr:rowOff>
    </xdr:to>
    <xdr:cxnSp macro="">
      <xdr:nvCxnSpPr>
        <xdr:cNvPr id="4" name="3 Conector recto"/>
        <xdr:cNvCxnSpPr/>
      </xdr:nvCxnSpPr>
      <xdr:spPr>
        <a:xfrm>
          <a:off x="5591175" y="8553450"/>
          <a:ext cx="20002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1495425</xdr:colOff>
      <xdr:row>46</xdr:row>
      <xdr:rowOff>38100</xdr:rowOff>
    </xdr:from>
    <xdr:to>
      <xdr:col>5</xdr:col>
      <xdr:colOff>1</xdr:colOff>
      <xdr:row>48</xdr:row>
      <xdr:rowOff>0</xdr:rowOff>
    </xdr:to>
    <xdr:sp macro="" textlink="">
      <xdr:nvSpPr>
        <xdr:cNvPr id="5" name="4 CuadroTexto"/>
        <xdr:cNvSpPr txBox="1"/>
      </xdr:nvSpPr>
      <xdr:spPr>
        <a:xfrm>
          <a:off x="6038850" y="7820025"/>
          <a:ext cx="790576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352426</xdr:colOff>
      <xdr:row>50</xdr:row>
      <xdr:rowOff>47626</xdr:rowOff>
    </xdr:from>
    <xdr:to>
      <xdr:col>2</xdr:col>
      <xdr:colOff>1238251</xdr:colOff>
      <xdr:row>52</xdr:row>
      <xdr:rowOff>123826</xdr:rowOff>
    </xdr:to>
    <xdr:sp macro="" textlink="">
      <xdr:nvSpPr>
        <xdr:cNvPr id="6" name="5 CuadroTexto"/>
        <xdr:cNvSpPr txBox="1"/>
      </xdr:nvSpPr>
      <xdr:spPr>
        <a:xfrm>
          <a:off x="1114426" y="8591551"/>
          <a:ext cx="19050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DE COMUDAJ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</a:p>
      </xdr:txBody>
    </xdr:sp>
    <xdr:clientData/>
  </xdr:twoCellAnchor>
  <xdr:twoCellAnchor>
    <xdr:from>
      <xdr:col>3</xdr:col>
      <xdr:colOff>838200</xdr:colOff>
      <xdr:row>50</xdr:row>
      <xdr:rowOff>57151</xdr:rowOff>
    </xdr:from>
    <xdr:to>
      <xdr:col>6</xdr:col>
      <xdr:colOff>0</xdr:colOff>
      <xdr:row>52</xdr:row>
      <xdr:rowOff>152401</xdr:rowOff>
    </xdr:to>
    <xdr:sp macro="" textlink="">
      <xdr:nvSpPr>
        <xdr:cNvPr id="7" name="6 CuadroTexto"/>
        <xdr:cNvSpPr txBox="1"/>
      </xdr:nvSpPr>
      <xdr:spPr>
        <a:xfrm>
          <a:off x="5286375" y="10077451"/>
          <a:ext cx="215265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ADMINISTRADOR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44"/>
  <sheetViews>
    <sheetView topLeftCell="A112" workbookViewId="0">
      <selection activeCell="G132" sqref="G132"/>
    </sheetView>
  </sheetViews>
  <sheetFormatPr baseColWidth="10" defaultRowHeight="15"/>
  <cols>
    <col min="2" max="2" width="42.140625" customWidth="1"/>
    <col min="3" max="3" width="17.7109375" style="1" customWidth="1"/>
    <col min="4" max="4" width="20" style="1" customWidth="1"/>
    <col min="5" max="5" width="20" customWidth="1"/>
    <col min="7" max="7" width="15.42578125" customWidth="1"/>
  </cols>
  <sheetData>
    <row r="5" spans="1:8" s="3" customFormat="1" ht="45" customHeight="1">
      <c r="A5"/>
      <c r="B5" s="159" t="s">
        <v>105</v>
      </c>
      <c r="C5" s="159"/>
      <c r="D5" s="159"/>
      <c r="E5" s="159"/>
      <c r="F5" s="79"/>
      <c r="G5" s="79"/>
      <c r="H5" s="79"/>
    </row>
    <row r="6" spans="1:8" s="3" customFormat="1">
      <c r="A6"/>
      <c r="B6"/>
      <c r="C6" s="1"/>
      <c r="D6" s="1"/>
      <c r="E6" s="15"/>
      <c r="F6"/>
      <c r="G6"/>
      <c r="H6"/>
    </row>
    <row r="7" spans="1:8" s="3" customFormat="1" ht="15.75">
      <c r="A7"/>
      <c r="B7" s="158" t="s">
        <v>248</v>
      </c>
      <c r="C7" s="158"/>
      <c r="D7" s="158"/>
      <c r="E7" s="158"/>
      <c r="F7" s="16"/>
      <c r="G7" s="16"/>
      <c r="H7" s="16"/>
    </row>
    <row r="8" spans="1:8" s="3" customFormat="1">
      <c r="A8"/>
      <c r="B8"/>
      <c r="C8" s="1"/>
      <c r="D8" s="1"/>
      <c r="E8" s="15"/>
      <c r="F8" s="16"/>
      <c r="G8" s="16"/>
      <c r="H8" s="16"/>
    </row>
    <row r="9" spans="1:8" s="3" customFormat="1">
      <c r="A9"/>
      <c r="B9"/>
      <c r="C9" s="1"/>
      <c r="D9" s="1"/>
      <c r="E9"/>
      <c r="F9"/>
      <c r="G9"/>
      <c r="H9"/>
    </row>
    <row r="10" spans="1:8" s="3" customFormat="1" ht="15.75" thickBot="1">
      <c r="A10"/>
      <c r="B10"/>
      <c r="C10" s="1"/>
      <c r="D10" s="1"/>
      <c r="E10"/>
      <c r="F10"/>
      <c r="G10"/>
      <c r="H10"/>
    </row>
    <row r="11" spans="1:8" s="3" customFormat="1" ht="30">
      <c r="A11"/>
      <c r="B11" s="31" t="s">
        <v>88</v>
      </c>
      <c r="C11" s="35" t="s">
        <v>107</v>
      </c>
      <c r="D11" s="13" t="s">
        <v>89</v>
      </c>
      <c r="E11" s="36" t="s">
        <v>90</v>
      </c>
      <c r="F11"/>
      <c r="G11"/>
      <c r="H11"/>
    </row>
    <row r="12" spans="1:8" s="3" customFormat="1">
      <c r="B12" s="32" t="s">
        <v>91</v>
      </c>
      <c r="C12" s="6">
        <v>651322.19999999995</v>
      </c>
      <c r="D12" s="6">
        <v>651322.19999999995</v>
      </c>
      <c r="E12" s="39">
        <f>SUM(C12-D12)</f>
        <v>0</v>
      </c>
    </row>
    <row r="13" spans="1:8" s="3" customFormat="1">
      <c r="B13" s="32" t="s">
        <v>92</v>
      </c>
      <c r="C13" s="6">
        <v>91242</v>
      </c>
      <c r="D13" s="6">
        <v>91242</v>
      </c>
      <c r="E13" s="39">
        <f t="shared" ref="E13:E76" si="0">SUM(C13-D13)</f>
        <v>0</v>
      </c>
    </row>
    <row r="14" spans="1:8" s="3" customFormat="1">
      <c r="B14" s="32" t="s">
        <v>93</v>
      </c>
      <c r="C14" s="6">
        <v>17422</v>
      </c>
      <c r="D14" s="6">
        <v>17422</v>
      </c>
      <c r="E14" s="39">
        <f t="shared" si="0"/>
        <v>0</v>
      </c>
    </row>
    <row r="15" spans="1:8" s="3" customFormat="1">
      <c r="B15" s="32" t="s">
        <v>94</v>
      </c>
      <c r="C15" s="6">
        <v>49220</v>
      </c>
      <c r="D15" s="6">
        <v>49220</v>
      </c>
      <c r="E15" s="39">
        <f t="shared" si="0"/>
        <v>0</v>
      </c>
      <c r="G15" s="10"/>
    </row>
    <row r="16" spans="1:8" s="3" customFormat="1">
      <c r="B16" s="32" t="s">
        <v>95</v>
      </c>
      <c r="C16" s="6">
        <v>28.83</v>
      </c>
      <c r="D16" s="6">
        <v>28.83</v>
      </c>
      <c r="E16" s="39">
        <f t="shared" si="0"/>
        <v>0</v>
      </c>
    </row>
    <row r="17" spans="1:8" s="3" customFormat="1">
      <c r="B17" s="32"/>
      <c r="C17" s="6"/>
      <c r="D17" s="6"/>
      <c r="E17" s="39"/>
    </row>
    <row r="18" spans="1:8" s="3" customFormat="1" ht="15.75" thickBot="1">
      <c r="B18" s="37" t="s">
        <v>96</v>
      </c>
      <c r="C18" s="38">
        <f>SUM(C12:C16)</f>
        <v>809235.02999999991</v>
      </c>
      <c r="D18" s="38">
        <f>SUM(D12:D16)</f>
        <v>809235.02999999991</v>
      </c>
      <c r="E18" s="23">
        <f t="shared" si="0"/>
        <v>0</v>
      </c>
    </row>
    <row r="19" spans="1:8">
      <c r="A19" s="3"/>
      <c r="B19" s="5" t="s">
        <v>97</v>
      </c>
      <c r="C19" s="6">
        <v>32000</v>
      </c>
      <c r="D19" s="6">
        <v>32000</v>
      </c>
      <c r="E19" s="7">
        <f t="shared" si="0"/>
        <v>0</v>
      </c>
      <c r="F19" s="3"/>
      <c r="G19" s="3"/>
      <c r="H19" s="3"/>
    </row>
    <row r="20" spans="1:8">
      <c r="A20" s="3"/>
      <c r="B20" s="45" t="s">
        <v>98</v>
      </c>
      <c r="C20" s="46">
        <f>C19</f>
        <v>32000</v>
      </c>
      <c r="D20" s="46">
        <f>D19</f>
        <v>32000</v>
      </c>
      <c r="E20" s="47">
        <f t="shared" si="0"/>
        <v>0</v>
      </c>
      <c r="F20" s="3"/>
      <c r="G20" s="3"/>
      <c r="H20" s="3"/>
    </row>
    <row r="21" spans="1:8">
      <c r="A21" s="3"/>
      <c r="B21" s="4" t="s">
        <v>99</v>
      </c>
      <c r="C21" s="6">
        <v>4217298</v>
      </c>
      <c r="D21" s="6">
        <v>4217298</v>
      </c>
      <c r="E21" s="7">
        <f t="shared" si="0"/>
        <v>0</v>
      </c>
      <c r="F21" s="3"/>
      <c r="G21" s="3"/>
      <c r="H21" s="3"/>
    </row>
    <row r="22" spans="1:8">
      <c r="A22" s="3"/>
      <c r="B22" s="45" t="s">
        <v>100</v>
      </c>
      <c r="C22" s="46">
        <f>C21</f>
        <v>4217298</v>
      </c>
      <c r="D22" s="46">
        <f>D21</f>
        <v>4217298</v>
      </c>
      <c r="E22" s="47">
        <f t="shared" si="0"/>
        <v>0</v>
      </c>
      <c r="F22" s="3"/>
      <c r="G22" s="3"/>
      <c r="H22" s="3"/>
    </row>
    <row r="23" spans="1:8">
      <c r="A23" s="3"/>
      <c r="B23" s="33" t="s">
        <v>101</v>
      </c>
      <c r="C23" s="6">
        <v>15152.13</v>
      </c>
      <c r="D23" s="6">
        <v>15152.13</v>
      </c>
      <c r="E23" s="7">
        <f t="shared" si="0"/>
        <v>0</v>
      </c>
      <c r="F23" s="3"/>
      <c r="G23" s="3"/>
      <c r="H23" s="3"/>
    </row>
    <row r="24" spans="1:8">
      <c r="A24" s="3"/>
      <c r="B24" s="33" t="s">
        <v>102</v>
      </c>
      <c r="C24" s="6">
        <v>121330.07</v>
      </c>
      <c r="D24" s="6">
        <v>121330.07</v>
      </c>
      <c r="E24" s="7">
        <f t="shared" si="0"/>
        <v>0</v>
      </c>
      <c r="F24" s="3"/>
      <c r="G24" s="3"/>
      <c r="H24" s="3"/>
    </row>
    <row r="25" spans="1:8">
      <c r="A25" s="3"/>
      <c r="B25" s="33" t="s">
        <v>232</v>
      </c>
      <c r="C25" s="6">
        <v>444032.57</v>
      </c>
      <c r="D25" s="6">
        <v>444032.57</v>
      </c>
      <c r="E25" s="7">
        <f t="shared" si="0"/>
        <v>0</v>
      </c>
      <c r="F25" s="3"/>
      <c r="G25" s="3"/>
      <c r="H25" s="3"/>
    </row>
    <row r="26" spans="1:8">
      <c r="B26" s="33"/>
      <c r="C26" s="6"/>
      <c r="D26" s="6"/>
      <c r="E26" s="7">
        <f t="shared" si="0"/>
        <v>0</v>
      </c>
    </row>
    <row r="27" spans="1:8" ht="15.75" thickBot="1">
      <c r="B27" s="45" t="s">
        <v>103</v>
      </c>
      <c r="C27" s="46">
        <f>SUM(C23:C26)</f>
        <v>580514.77</v>
      </c>
      <c r="D27" s="46">
        <f>SUM(D23:D26)</f>
        <v>580514.77</v>
      </c>
      <c r="E27" s="47">
        <f t="shared" si="0"/>
        <v>0</v>
      </c>
    </row>
    <row r="28" spans="1:8" ht="15.75" thickBot="1">
      <c r="B28" s="11" t="s">
        <v>104</v>
      </c>
      <c r="C28" s="12">
        <f>SUM(C18+C20+C22+C27)</f>
        <v>5639047.8000000007</v>
      </c>
      <c r="D28" s="12">
        <f>SUM(D18+D20+D22+D27)</f>
        <v>5639047.8000000007</v>
      </c>
      <c r="E28" s="12">
        <f>SUM(E18+E20+E22+E27)</f>
        <v>0</v>
      </c>
    </row>
    <row r="29" spans="1:8" ht="15.75" thickBot="1">
      <c r="B29" s="9"/>
      <c r="E29" s="8">
        <f t="shared" si="0"/>
        <v>0</v>
      </c>
    </row>
    <row r="30" spans="1:8" ht="15.75" thickBot="1">
      <c r="B30" s="31" t="s">
        <v>88</v>
      </c>
      <c r="C30" s="34" t="s">
        <v>89</v>
      </c>
      <c r="D30" s="34" t="s">
        <v>89</v>
      </c>
      <c r="E30" s="22" t="s">
        <v>90</v>
      </c>
      <c r="F30" s="3"/>
    </row>
    <row r="31" spans="1:8">
      <c r="B31" s="32" t="s">
        <v>0</v>
      </c>
      <c r="C31" s="6">
        <v>1719057.68</v>
      </c>
      <c r="D31" s="6">
        <v>1719057.68</v>
      </c>
      <c r="E31" s="7">
        <f t="shared" si="0"/>
        <v>0</v>
      </c>
      <c r="F31" s="3"/>
    </row>
    <row r="32" spans="1:8">
      <c r="B32" s="32" t="s">
        <v>1</v>
      </c>
      <c r="C32" s="6">
        <v>199800</v>
      </c>
      <c r="D32" s="6">
        <v>199800</v>
      </c>
      <c r="E32" s="7">
        <f t="shared" si="0"/>
        <v>0</v>
      </c>
      <c r="F32" s="3"/>
    </row>
    <row r="33" spans="1:8">
      <c r="B33" s="41" t="s">
        <v>2</v>
      </c>
      <c r="C33" s="74">
        <v>1918857.68</v>
      </c>
      <c r="D33" s="74">
        <v>1918857.68</v>
      </c>
      <c r="E33" s="42">
        <f t="shared" si="0"/>
        <v>0</v>
      </c>
      <c r="F33" s="3"/>
    </row>
    <row r="34" spans="1:8">
      <c r="B34" s="32" t="s">
        <v>3</v>
      </c>
      <c r="C34" s="6">
        <v>0</v>
      </c>
      <c r="D34" s="6">
        <v>0</v>
      </c>
      <c r="E34" s="7">
        <f t="shared" si="0"/>
        <v>0</v>
      </c>
    </row>
    <row r="35" spans="1:8">
      <c r="B35" s="43" t="s">
        <v>4</v>
      </c>
      <c r="C35" s="75">
        <v>0</v>
      </c>
      <c r="D35" s="75">
        <v>0</v>
      </c>
      <c r="E35" s="44">
        <f t="shared" si="0"/>
        <v>0</v>
      </c>
    </row>
    <row r="36" spans="1:8">
      <c r="B36" s="32" t="s">
        <v>5</v>
      </c>
      <c r="C36" s="6">
        <v>102948.36</v>
      </c>
      <c r="D36" s="6">
        <v>102948.36</v>
      </c>
      <c r="E36" s="7">
        <f t="shared" si="0"/>
        <v>0</v>
      </c>
    </row>
    <row r="37" spans="1:8">
      <c r="B37" s="32" t="s">
        <v>6</v>
      </c>
      <c r="C37" s="6">
        <v>36359.64</v>
      </c>
      <c r="D37" s="6">
        <v>36359.64</v>
      </c>
      <c r="E37" s="7">
        <f t="shared" si="0"/>
        <v>0</v>
      </c>
    </row>
    <row r="38" spans="1:8">
      <c r="B38" s="32" t="s">
        <v>7</v>
      </c>
      <c r="C38" s="6">
        <v>235516.59</v>
      </c>
      <c r="D38" s="6">
        <v>235516.59</v>
      </c>
      <c r="E38" s="7">
        <f t="shared" si="0"/>
        <v>0</v>
      </c>
    </row>
    <row r="39" spans="1:8">
      <c r="B39" s="32" t="s">
        <v>8</v>
      </c>
      <c r="C39" s="6">
        <v>11016.25</v>
      </c>
      <c r="D39" s="6">
        <v>11016.25</v>
      </c>
      <c r="E39" s="7">
        <f t="shared" si="0"/>
        <v>0</v>
      </c>
    </row>
    <row r="40" spans="1:8">
      <c r="B40" s="43" t="s">
        <v>9</v>
      </c>
      <c r="C40" s="75">
        <v>385840.84</v>
      </c>
      <c r="D40" s="75">
        <v>385840.84</v>
      </c>
      <c r="E40" s="44">
        <f t="shared" si="0"/>
        <v>0</v>
      </c>
    </row>
    <row r="41" spans="1:8">
      <c r="B41" s="32" t="s">
        <v>10</v>
      </c>
      <c r="C41" s="6">
        <v>130479.1</v>
      </c>
      <c r="D41" s="6">
        <v>130479.1</v>
      </c>
      <c r="E41" s="7">
        <f t="shared" si="0"/>
        <v>0</v>
      </c>
    </row>
    <row r="42" spans="1:8">
      <c r="B42" s="32" t="s">
        <v>11</v>
      </c>
      <c r="C42" s="6">
        <v>269742.99</v>
      </c>
      <c r="D42" s="6">
        <v>269742.99</v>
      </c>
      <c r="E42" s="7">
        <f t="shared" si="0"/>
        <v>0</v>
      </c>
    </row>
    <row r="43" spans="1:8" s="14" customFormat="1">
      <c r="A43"/>
      <c r="B43" s="43" t="s">
        <v>12</v>
      </c>
      <c r="C43" s="75">
        <v>400222.09</v>
      </c>
      <c r="D43" s="75">
        <v>400222.09</v>
      </c>
      <c r="E43" s="44">
        <f t="shared" si="0"/>
        <v>0</v>
      </c>
      <c r="F43"/>
      <c r="G43"/>
      <c r="H43"/>
    </row>
    <row r="44" spans="1:8">
      <c r="B44" s="43" t="s">
        <v>233</v>
      </c>
      <c r="C44" s="75">
        <v>2704920.61</v>
      </c>
      <c r="D44" s="75">
        <v>2704920.61</v>
      </c>
      <c r="E44" s="44">
        <f t="shared" si="0"/>
        <v>0</v>
      </c>
    </row>
    <row r="45" spans="1:8" s="14" customFormat="1">
      <c r="A45"/>
      <c r="B45" s="32" t="s">
        <v>13</v>
      </c>
      <c r="C45" s="6">
        <v>14699.65</v>
      </c>
      <c r="D45" s="6">
        <v>14699.65</v>
      </c>
      <c r="E45" s="7">
        <f t="shared" si="0"/>
        <v>0</v>
      </c>
      <c r="F45"/>
      <c r="G45"/>
      <c r="H45"/>
    </row>
    <row r="46" spans="1:8">
      <c r="B46" s="32" t="s">
        <v>14</v>
      </c>
      <c r="C46" s="6">
        <v>155</v>
      </c>
      <c r="D46" s="6">
        <v>155</v>
      </c>
      <c r="E46" s="7">
        <f t="shared" si="0"/>
        <v>0</v>
      </c>
    </row>
    <row r="47" spans="1:8">
      <c r="B47" s="32" t="s">
        <v>15</v>
      </c>
      <c r="C47" s="6">
        <v>0</v>
      </c>
      <c r="D47" s="6">
        <v>0</v>
      </c>
      <c r="E47" s="7">
        <f t="shared" si="0"/>
        <v>0</v>
      </c>
    </row>
    <row r="48" spans="1:8">
      <c r="B48" s="32" t="s">
        <v>16</v>
      </c>
      <c r="C48" s="6">
        <v>31158.97</v>
      </c>
      <c r="D48" s="6">
        <v>31158.97</v>
      </c>
      <c r="E48" s="7">
        <f t="shared" si="0"/>
        <v>0</v>
      </c>
    </row>
    <row r="49" spans="1:8">
      <c r="B49" s="43" t="s">
        <v>17</v>
      </c>
      <c r="C49" s="75">
        <v>46013.62</v>
      </c>
      <c r="D49" s="75">
        <v>46013.62</v>
      </c>
      <c r="E49" s="44">
        <f t="shared" si="0"/>
        <v>0</v>
      </c>
    </row>
    <row r="50" spans="1:8">
      <c r="A50" s="14"/>
      <c r="B50" s="32" t="s">
        <v>18</v>
      </c>
      <c r="C50" s="6">
        <v>5845.42</v>
      </c>
      <c r="D50" s="6">
        <v>5845.42</v>
      </c>
      <c r="E50" s="7">
        <f t="shared" si="0"/>
        <v>0</v>
      </c>
      <c r="F50" s="14"/>
      <c r="G50" s="14"/>
      <c r="H50" s="14"/>
    </row>
    <row r="51" spans="1:8">
      <c r="B51" s="32" t="s">
        <v>19</v>
      </c>
      <c r="C51" s="6">
        <v>509.9</v>
      </c>
      <c r="D51" s="6">
        <v>509.9</v>
      </c>
      <c r="E51" s="7">
        <f t="shared" si="0"/>
        <v>0</v>
      </c>
    </row>
    <row r="52" spans="1:8">
      <c r="A52" s="14"/>
      <c r="B52" s="43" t="s">
        <v>20</v>
      </c>
      <c r="C52" s="75">
        <v>6355.32</v>
      </c>
      <c r="D52" s="75">
        <v>6355.32</v>
      </c>
      <c r="E52" s="44">
        <f t="shared" si="0"/>
        <v>0</v>
      </c>
      <c r="F52" s="14"/>
      <c r="G52" s="14"/>
      <c r="H52" s="14"/>
    </row>
    <row r="53" spans="1:8">
      <c r="B53" s="32" t="s">
        <v>21</v>
      </c>
      <c r="C53" s="6">
        <v>24987.8</v>
      </c>
      <c r="D53" s="6">
        <v>24987.8</v>
      </c>
      <c r="E53" s="7">
        <f t="shared" si="0"/>
        <v>0</v>
      </c>
    </row>
    <row r="54" spans="1:8">
      <c r="B54" s="32" t="s">
        <v>22</v>
      </c>
      <c r="C54" s="6">
        <v>51363.05</v>
      </c>
      <c r="D54" s="6">
        <v>51363.05</v>
      </c>
      <c r="E54" s="7">
        <f t="shared" si="0"/>
        <v>0</v>
      </c>
    </row>
    <row r="55" spans="1:8">
      <c r="B55" s="32" t="s">
        <v>23</v>
      </c>
      <c r="C55" s="6">
        <v>6000</v>
      </c>
      <c r="D55" s="6">
        <v>6000</v>
      </c>
      <c r="E55" s="7">
        <f t="shared" si="0"/>
        <v>0</v>
      </c>
    </row>
    <row r="56" spans="1:8" s="2" customFormat="1">
      <c r="A56"/>
      <c r="B56" s="32" t="s">
        <v>234</v>
      </c>
      <c r="C56" s="6">
        <v>14789.49</v>
      </c>
      <c r="D56" s="6">
        <v>14789.49</v>
      </c>
      <c r="E56" s="7">
        <f t="shared" si="0"/>
        <v>0</v>
      </c>
      <c r="F56"/>
      <c r="G56"/>
      <c r="H56"/>
    </row>
    <row r="57" spans="1:8">
      <c r="B57" s="32" t="s">
        <v>235</v>
      </c>
      <c r="C57" s="6">
        <v>8282.4</v>
      </c>
      <c r="D57" s="6">
        <v>8282.4</v>
      </c>
      <c r="E57" s="7">
        <f t="shared" si="0"/>
        <v>0</v>
      </c>
    </row>
    <row r="58" spans="1:8">
      <c r="B58" s="32" t="s">
        <v>24</v>
      </c>
      <c r="C58" s="6">
        <v>51068</v>
      </c>
      <c r="D58" s="6">
        <v>51068</v>
      </c>
      <c r="E58" s="7">
        <f t="shared" si="0"/>
        <v>0</v>
      </c>
    </row>
    <row r="59" spans="1:8">
      <c r="B59" s="32" t="s">
        <v>25</v>
      </c>
      <c r="C59" s="6">
        <v>47718.879999999997</v>
      </c>
      <c r="D59" s="6">
        <v>47718.879999999997</v>
      </c>
      <c r="E59" s="7">
        <f t="shared" si="0"/>
        <v>0</v>
      </c>
    </row>
    <row r="60" spans="1:8">
      <c r="B60" s="32" t="s">
        <v>26</v>
      </c>
      <c r="C60" s="6">
        <v>0</v>
      </c>
      <c r="D60" s="6">
        <v>0</v>
      </c>
      <c r="E60" s="7">
        <f t="shared" si="0"/>
        <v>0</v>
      </c>
    </row>
    <row r="61" spans="1:8">
      <c r="B61" s="32" t="s">
        <v>27</v>
      </c>
      <c r="C61" s="6">
        <v>64308.7</v>
      </c>
      <c r="D61" s="6">
        <v>64308.7</v>
      </c>
      <c r="E61" s="7">
        <f t="shared" si="0"/>
        <v>0</v>
      </c>
    </row>
    <row r="62" spans="1:8">
      <c r="B62" s="43" t="s">
        <v>28</v>
      </c>
      <c r="C62" s="75">
        <v>268518.32</v>
      </c>
      <c r="D62" s="75">
        <v>268518.32</v>
      </c>
      <c r="E62" s="44">
        <f t="shared" si="0"/>
        <v>0</v>
      </c>
    </row>
    <row r="63" spans="1:8">
      <c r="A63" s="2"/>
      <c r="B63" s="32" t="s">
        <v>29</v>
      </c>
      <c r="C63" s="6">
        <v>8211.6200000000008</v>
      </c>
      <c r="D63" s="6">
        <v>8211.6200000000008</v>
      </c>
      <c r="E63" s="7">
        <f t="shared" si="0"/>
        <v>0</v>
      </c>
      <c r="F63" s="2"/>
      <c r="G63" s="2"/>
      <c r="H63" s="2"/>
    </row>
    <row r="64" spans="1:8">
      <c r="B64" s="32" t="s">
        <v>30</v>
      </c>
      <c r="C64" s="6">
        <v>14758.4</v>
      </c>
      <c r="D64" s="6">
        <v>14758.4</v>
      </c>
      <c r="E64" s="7">
        <f t="shared" si="0"/>
        <v>0</v>
      </c>
    </row>
    <row r="65" spans="2:5">
      <c r="B65" s="43" t="s">
        <v>31</v>
      </c>
      <c r="C65" s="75">
        <v>22970.02</v>
      </c>
      <c r="D65" s="75">
        <v>22970.02</v>
      </c>
      <c r="E65" s="44">
        <f t="shared" si="0"/>
        <v>0</v>
      </c>
    </row>
    <row r="66" spans="2:5">
      <c r="B66" s="32" t="s">
        <v>32</v>
      </c>
      <c r="C66" s="6">
        <v>177381.06</v>
      </c>
      <c r="D66" s="6">
        <v>177381.06</v>
      </c>
      <c r="E66" s="7">
        <f t="shared" si="0"/>
        <v>0</v>
      </c>
    </row>
    <row r="67" spans="2:5">
      <c r="B67" s="32" t="s">
        <v>33</v>
      </c>
      <c r="C67" s="6">
        <v>10000</v>
      </c>
      <c r="D67" s="6">
        <v>10000</v>
      </c>
      <c r="E67" s="7">
        <f t="shared" si="0"/>
        <v>0</v>
      </c>
    </row>
    <row r="68" spans="2:5">
      <c r="B68" s="43" t="s">
        <v>34</v>
      </c>
      <c r="C68" s="75">
        <v>187381.06</v>
      </c>
      <c r="D68" s="75">
        <v>187381.06</v>
      </c>
      <c r="E68" s="44">
        <f t="shared" si="0"/>
        <v>0</v>
      </c>
    </row>
    <row r="69" spans="2:5">
      <c r="B69" s="32" t="s">
        <v>35</v>
      </c>
      <c r="C69" s="6">
        <v>8147.84</v>
      </c>
      <c r="D69" s="6">
        <v>8147.84</v>
      </c>
      <c r="E69" s="7">
        <f t="shared" si="0"/>
        <v>0</v>
      </c>
    </row>
    <row r="70" spans="2:5">
      <c r="B70" s="32" t="s">
        <v>36</v>
      </c>
      <c r="C70" s="6">
        <v>15771.8</v>
      </c>
      <c r="D70" s="6">
        <v>15771.8</v>
      </c>
      <c r="E70" s="7">
        <f t="shared" si="0"/>
        <v>0</v>
      </c>
    </row>
    <row r="71" spans="2:5">
      <c r="B71" s="43" t="s">
        <v>37</v>
      </c>
      <c r="C71" s="75">
        <v>23919.64</v>
      </c>
      <c r="D71" s="75">
        <v>23919.64</v>
      </c>
      <c r="E71" s="44">
        <f t="shared" si="0"/>
        <v>0</v>
      </c>
    </row>
    <row r="72" spans="2:5">
      <c r="B72" s="32" t="s">
        <v>236</v>
      </c>
      <c r="C72" s="6">
        <v>2059.4</v>
      </c>
      <c r="D72" s="6">
        <v>2059.4</v>
      </c>
      <c r="E72" s="7">
        <f t="shared" si="0"/>
        <v>0</v>
      </c>
    </row>
    <row r="73" spans="2:5">
      <c r="B73" s="32" t="s">
        <v>38</v>
      </c>
      <c r="C73" s="6">
        <v>1357.2</v>
      </c>
      <c r="D73" s="6">
        <v>1357.2</v>
      </c>
      <c r="E73" s="7">
        <f t="shared" si="0"/>
        <v>0</v>
      </c>
    </row>
    <row r="74" spans="2:5">
      <c r="B74" s="32" t="s">
        <v>39</v>
      </c>
      <c r="C74" s="6">
        <v>110</v>
      </c>
      <c r="D74" s="6">
        <v>110</v>
      </c>
      <c r="E74" s="7">
        <f t="shared" si="0"/>
        <v>0</v>
      </c>
    </row>
    <row r="75" spans="2:5">
      <c r="B75" s="32" t="s">
        <v>40</v>
      </c>
      <c r="C75" s="6">
        <v>41468.07</v>
      </c>
      <c r="D75" s="6">
        <v>41468.07</v>
      </c>
      <c r="E75" s="7">
        <f t="shared" si="0"/>
        <v>0</v>
      </c>
    </row>
    <row r="76" spans="2:5">
      <c r="B76" s="32" t="s">
        <v>41</v>
      </c>
      <c r="C76" s="6">
        <v>1820.81</v>
      </c>
      <c r="D76" s="6">
        <v>1820.81</v>
      </c>
      <c r="E76" s="7">
        <f t="shared" si="0"/>
        <v>0</v>
      </c>
    </row>
    <row r="77" spans="2:5">
      <c r="B77" s="32" t="s">
        <v>42</v>
      </c>
      <c r="C77" s="6">
        <v>796.92</v>
      </c>
      <c r="D77" s="6">
        <v>796.92</v>
      </c>
      <c r="E77" s="7">
        <f t="shared" ref="E77:E133" si="1">SUM(C77-D77)</f>
        <v>0</v>
      </c>
    </row>
    <row r="78" spans="2:5">
      <c r="B78" s="43" t="s">
        <v>43</v>
      </c>
      <c r="C78" s="75">
        <v>47612.4</v>
      </c>
      <c r="D78" s="75">
        <v>47612.4</v>
      </c>
      <c r="E78" s="44">
        <f t="shared" si="1"/>
        <v>0</v>
      </c>
    </row>
    <row r="79" spans="2:5">
      <c r="B79" s="43" t="s">
        <v>237</v>
      </c>
      <c r="C79" s="75">
        <v>602770.38</v>
      </c>
      <c r="D79" s="75">
        <v>602770.38</v>
      </c>
      <c r="E79" s="44">
        <f t="shared" si="1"/>
        <v>0</v>
      </c>
    </row>
    <row r="80" spans="2:5">
      <c r="B80" s="32" t="s">
        <v>44</v>
      </c>
      <c r="C80" s="6">
        <v>264873</v>
      </c>
      <c r="D80" s="6">
        <v>264873</v>
      </c>
      <c r="E80" s="7">
        <f t="shared" si="1"/>
        <v>0</v>
      </c>
    </row>
    <row r="81" spans="2:5">
      <c r="B81" s="32" t="s">
        <v>45</v>
      </c>
      <c r="C81" s="6">
        <v>12400.64</v>
      </c>
      <c r="D81" s="6">
        <v>12400.64</v>
      </c>
      <c r="E81" s="7">
        <f t="shared" si="1"/>
        <v>0</v>
      </c>
    </row>
    <row r="82" spans="2:5">
      <c r="B82" s="32" t="s">
        <v>46</v>
      </c>
      <c r="C82" s="6">
        <v>12312.36</v>
      </c>
      <c r="D82" s="6">
        <v>12312.36</v>
      </c>
      <c r="E82" s="7">
        <f t="shared" si="1"/>
        <v>0</v>
      </c>
    </row>
    <row r="83" spans="2:5">
      <c r="B83" s="43" t="s">
        <v>47</v>
      </c>
      <c r="C83" s="75">
        <v>289586</v>
      </c>
      <c r="D83" s="75">
        <v>289586</v>
      </c>
      <c r="E83" s="44">
        <f t="shared" si="1"/>
        <v>0</v>
      </c>
    </row>
    <row r="84" spans="2:5">
      <c r="B84" s="32" t="s">
        <v>48</v>
      </c>
      <c r="C84" s="6">
        <v>5000</v>
      </c>
      <c r="D84" s="6">
        <v>5000</v>
      </c>
      <c r="E84" s="7">
        <f t="shared" si="1"/>
        <v>0</v>
      </c>
    </row>
    <row r="85" spans="2:5">
      <c r="B85" s="32" t="s">
        <v>49</v>
      </c>
      <c r="C85" s="6">
        <v>1160</v>
      </c>
      <c r="D85" s="6">
        <v>1160</v>
      </c>
      <c r="E85" s="7">
        <f t="shared" si="1"/>
        <v>0</v>
      </c>
    </row>
    <row r="86" spans="2:5">
      <c r="B86" s="32" t="s">
        <v>50</v>
      </c>
      <c r="C86" s="6">
        <v>0</v>
      </c>
      <c r="D86" s="6">
        <v>0</v>
      </c>
      <c r="E86" s="7">
        <f t="shared" si="1"/>
        <v>0</v>
      </c>
    </row>
    <row r="87" spans="2:5">
      <c r="B87" s="32" t="s">
        <v>51</v>
      </c>
      <c r="C87" s="6">
        <v>0</v>
      </c>
      <c r="D87" s="6">
        <v>0</v>
      </c>
      <c r="E87" s="7">
        <f t="shared" si="1"/>
        <v>0</v>
      </c>
    </row>
    <row r="88" spans="2:5">
      <c r="B88" s="43" t="s">
        <v>52</v>
      </c>
      <c r="C88" s="75">
        <v>6160</v>
      </c>
      <c r="D88" s="75">
        <v>6160</v>
      </c>
      <c r="E88" s="44">
        <f t="shared" si="1"/>
        <v>0</v>
      </c>
    </row>
    <row r="89" spans="2:5">
      <c r="B89" s="32" t="s">
        <v>53</v>
      </c>
      <c r="C89" s="6">
        <v>0</v>
      </c>
      <c r="D89" s="6">
        <v>0</v>
      </c>
      <c r="E89" s="7">
        <f t="shared" si="1"/>
        <v>0</v>
      </c>
    </row>
    <row r="90" spans="2:5">
      <c r="B90" s="32" t="s">
        <v>54</v>
      </c>
      <c r="C90" s="6">
        <v>4600</v>
      </c>
      <c r="D90" s="6">
        <v>4600</v>
      </c>
      <c r="E90" s="7">
        <f t="shared" si="1"/>
        <v>0</v>
      </c>
    </row>
    <row r="91" spans="2:5">
      <c r="B91" s="32" t="s">
        <v>55</v>
      </c>
      <c r="C91" s="6">
        <v>18328</v>
      </c>
      <c r="D91" s="6">
        <v>18328</v>
      </c>
      <c r="E91" s="7">
        <f t="shared" si="1"/>
        <v>0</v>
      </c>
    </row>
    <row r="92" spans="2:5">
      <c r="B92" s="32" t="s">
        <v>56</v>
      </c>
      <c r="C92" s="6">
        <v>425675.2</v>
      </c>
      <c r="D92" s="6">
        <v>425675.2</v>
      </c>
      <c r="E92" s="7">
        <f t="shared" si="1"/>
        <v>0</v>
      </c>
    </row>
    <row r="93" spans="2:5">
      <c r="B93" s="43" t="s">
        <v>57</v>
      </c>
      <c r="C93" s="75">
        <v>448603.2</v>
      </c>
      <c r="D93" s="75">
        <v>448603.2</v>
      </c>
      <c r="E93" s="44">
        <f t="shared" si="1"/>
        <v>0</v>
      </c>
    </row>
    <row r="94" spans="2:5">
      <c r="B94" s="32" t="s">
        <v>58</v>
      </c>
      <c r="C94" s="6">
        <v>7187.7</v>
      </c>
      <c r="D94" s="6">
        <v>7187.7</v>
      </c>
      <c r="E94" s="7">
        <f t="shared" si="1"/>
        <v>0</v>
      </c>
    </row>
    <row r="95" spans="2:5">
      <c r="B95" s="32" t="s">
        <v>238</v>
      </c>
      <c r="C95" s="6">
        <v>8270.59</v>
      </c>
      <c r="D95" s="6">
        <v>8270.59</v>
      </c>
      <c r="E95" s="7">
        <f t="shared" si="1"/>
        <v>0</v>
      </c>
    </row>
    <row r="96" spans="2:5">
      <c r="B96" s="43" t="s">
        <v>59</v>
      </c>
      <c r="C96" s="75">
        <v>15458.29</v>
      </c>
      <c r="D96" s="75">
        <v>15458.29</v>
      </c>
      <c r="E96" s="44">
        <f t="shared" si="1"/>
        <v>0</v>
      </c>
    </row>
    <row r="97" spans="2:5">
      <c r="B97" s="32" t="s">
        <v>60</v>
      </c>
      <c r="C97" s="6">
        <v>300.01</v>
      </c>
      <c r="D97" s="6">
        <v>300.01</v>
      </c>
      <c r="E97" s="7">
        <f t="shared" si="1"/>
        <v>0</v>
      </c>
    </row>
    <row r="98" spans="2:5">
      <c r="B98" s="32" t="s">
        <v>239</v>
      </c>
      <c r="C98" s="6">
        <v>0</v>
      </c>
      <c r="D98" s="6">
        <v>0</v>
      </c>
      <c r="E98" s="7">
        <f t="shared" si="1"/>
        <v>0</v>
      </c>
    </row>
    <row r="99" spans="2:5">
      <c r="B99" s="32" t="s">
        <v>61</v>
      </c>
      <c r="C99" s="6">
        <v>39216.980000000003</v>
      </c>
      <c r="D99" s="6">
        <v>39216.980000000003</v>
      </c>
      <c r="E99" s="7">
        <f t="shared" si="1"/>
        <v>0</v>
      </c>
    </row>
    <row r="100" spans="2:5">
      <c r="B100" s="32" t="s">
        <v>62</v>
      </c>
      <c r="C100" s="6">
        <v>26618.42</v>
      </c>
      <c r="D100" s="6">
        <v>26618.42</v>
      </c>
      <c r="E100" s="7">
        <f t="shared" si="1"/>
        <v>0</v>
      </c>
    </row>
    <row r="101" spans="2:5">
      <c r="B101" s="32" t="s">
        <v>63</v>
      </c>
      <c r="C101" s="6">
        <v>15000</v>
      </c>
      <c r="D101" s="6">
        <v>15000</v>
      </c>
      <c r="E101" s="7">
        <f t="shared" si="1"/>
        <v>0</v>
      </c>
    </row>
    <row r="102" spans="2:5">
      <c r="B102" s="43" t="s">
        <v>64</v>
      </c>
      <c r="C102" s="75">
        <v>81135.41</v>
      </c>
      <c r="D102" s="75">
        <v>81135.41</v>
      </c>
      <c r="E102" s="44">
        <f t="shared" si="1"/>
        <v>0</v>
      </c>
    </row>
    <row r="103" spans="2:5">
      <c r="B103" s="32" t="s">
        <v>65</v>
      </c>
      <c r="C103" s="6">
        <v>0</v>
      </c>
      <c r="D103" s="6">
        <v>0</v>
      </c>
      <c r="E103" s="7">
        <f t="shared" si="1"/>
        <v>0</v>
      </c>
    </row>
    <row r="104" spans="2:5">
      <c r="B104" s="32" t="s">
        <v>66</v>
      </c>
      <c r="C104" s="6">
        <v>5048.32</v>
      </c>
      <c r="D104" s="6">
        <v>5048.32</v>
      </c>
      <c r="E104" s="7">
        <f t="shared" si="1"/>
        <v>0</v>
      </c>
    </row>
    <row r="105" spans="2:5">
      <c r="B105" s="43" t="s">
        <v>67</v>
      </c>
      <c r="C105" s="75">
        <v>5048.32</v>
      </c>
      <c r="D105" s="75">
        <v>5048.32</v>
      </c>
      <c r="E105" s="44">
        <f t="shared" si="1"/>
        <v>0</v>
      </c>
    </row>
    <row r="106" spans="2:5">
      <c r="B106" s="32" t="s">
        <v>68</v>
      </c>
      <c r="C106" s="6">
        <v>19670.34</v>
      </c>
      <c r="D106" s="6">
        <v>19670.34</v>
      </c>
      <c r="E106" s="7">
        <f t="shared" si="1"/>
        <v>0</v>
      </c>
    </row>
    <row r="107" spans="2:5">
      <c r="B107" s="43" t="s">
        <v>69</v>
      </c>
      <c r="C107" s="75">
        <v>19670.34</v>
      </c>
      <c r="D107" s="75">
        <v>19670.34</v>
      </c>
      <c r="E107" s="44">
        <f t="shared" si="1"/>
        <v>0</v>
      </c>
    </row>
    <row r="108" spans="2:5">
      <c r="B108" s="32" t="s">
        <v>70</v>
      </c>
      <c r="C108" s="6">
        <v>372381.71</v>
      </c>
      <c r="D108" s="6">
        <v>372381.71</v>
      </c>
      <c r="E108" s="7">
        <f t="shared" si="1"/>
        <v>0</v>
      </c>
    </row>
    <row r="109" spans="2:5">
      <c r="B109" s="43" t="s">
        <v>71</v>
      </c>
      <c r="C109" s="75">
        <v>372381.71</v>
      </c>
      <c r="D109" s="75">
        <v>372381.71</v>
      </c>
      <c r="E109" s="44">
        <f t="shared" si="1"/>
        <v>0</v>
      </c>
    </row>
    <row r="110" spans="2:5">
      <c r="B110" s="32" t="s">
        <v>72</v>
      </c>
      <c r="C110" s="6">
        <v>1272.55</v>
      </c>
      <c r="D110" s="6">
        <v>1272.55</v>
      </c>
      <c r="E110" s="7">
        <f t="shared" si="1"/>
        <v>0</v>
      </c>
    </row>
    <row r="111" spans="2:5">
      <c r="B111" s="32" t="s">
        <v>73</v>
      </c>
      <c r="C111" s="6">
        <v>47911.23</v>
      </c>
      <c r="D111" s="6">
        <v>47911.23</v>
      </c>
      <c r="E111" s="7">
        <f t="shared" si="1"/>
        <v>0</v>
      </c>
    </row>
    <row r="112" spans="2:5">
      <c r="B112" s="43" t="s">
        <v>74</v>
      </c>
      <c r="C112" s="75">
        <v>49183.78</v>
      </c>
      <c r="D112" s="75">
        <v>49183.78</v>
      </c>
      <c r="E112" s="44">
        <f t="shared" si="1"/>
        <v>0</v>
      </c>
    </row>
    <row r="113" spans="1:8">
      <c r="B113" s="43" t="s">
        <v>240</v>
      </c>
      <c r="C113" s="75">
        <v>1287227.05</v>
      </c>
      <c r="D113" s="75">
        <v>1287227.05</v>
      </c>
      <c r="E113" s="44">
        <f t="shared" si="1"/>
        <v>0</v>
      </c>
    </row>
    <row r="114" spans="1:8">
      <c r="B114" s="32" t="s">
        <v>75</v>
      </c>
      <c r="C114" s="6">
        <v>70675.73</v>
      </c>
      <c r="D114" s="6">
        <v>70675.73</v>
      </c>
      <c r="E114" s="7">
        <f t="shared" si="1"/>
        <v>0</v>
      </c>
    </row>
    <row r="115" spans="1:8">
      <c r="B115" s="32" t="s">
        <v>76</v>
      </c>
      <c r="C115" s="6">
        <v>20585.28</v>
      </c>
      <c r="D115" s="6">
        <v>20585.28</v>
      </c>
      <c r="E115" s="7">
        <f t="shared" si="1"/>
        <v>0</v>
      </c>
    </row>
    <row r="116" spans="1:8">
      <c r="B116" s="32" t="s">
        <v>77</v>
      </c>
      <c r="C116" s="6">
        <v>20700</v>
      </c>
      <c r="D116" s="6">
        <v>20700</v>
      </c>
      <c r="E116" s="7">
        <f t="shared" si="1"/>
        <v>0</v>
      </c>
    </row>
    <row r="117" spans="1:8">
      <c r="B117" s="32" t="s">
        <v>78</v>
      </c>
      <c r="C117" s="6">
        <v>0</v>
      </c>
      <c r="D117" s="6">
        <v>0</v>
      </c>
      <c r="E117" s="7">
        <f t="shared" si="1"/>
        <v>0</v>
      </c>
    </row>
    <row r="118" spans="1:8">
      <c r="B118" s="43" t="s">
        <v>79</v>
      </c>
      <c r="C118" s="75">
        <v>111961.01</v>
      </c>
      <c r="D118" s="75">
        <v>111961.01</v>
      </c>
      <c r="E118" s="44">
        <f t="shared" si="1"/>
        <v>0</v>
      </c>
    </row>
    <row r="119" spans="1:8">
      <c r="B119" s="43" t="s">
        <v>241</v>
      </c>
      <c r="C119" s="75">
        <v>111961.01</v>
      </c>
      <c r="D119" s="75">
        <v>111961.01</v>
      </c>
      <c r="E119" s="44">
        <f t="shared" si="1"/>
        <v>0</v>
      </c>
    </row>
    <row r="120" spans="1:8">
      <c r="B120" s="32" t="s">
        <v>80</v>
      </c>
      <c r="C120" s="6">
        <v>3980</v>
      </c>
      <c r="D120" s="6">
        <v>3980</v>
      </c>
      <c r="E120" s="7">
        <f t="shared" si="1"/>
        <v>0</v>
      </c>
    </row>
    <row r="121" spans="1:8">
      <c r="B121" s="32" t="s">
        <v>81</v>
      </c>
      <c r="C121" s="6">
        <v>0</v>
      </c>
      <c r="D121" s="6">
        <v>0</v>
      </c>
      <c r="E121" s="7">
        <f t="shared" si="1"/>
        <v>0</v>
      </c>
    </row>
    <row r="122" spans="1:8">
      <c r="B122" s="43" t="s">
        <v>82</v>
      </c>
      <c r="C122" s="75">
        <v>3980</v>
      </c>
      <c r="D122" s="75">
        <v>3980</v>
      </c>
      <c r="E122" s="44">
        <f t="shared" si="1"/>
        <v>0</v>
      </c>
    </row>
    <row r="123" spans="1:8">
      <c r="B123" s="32" t="s">
        <v>83</v>
      </c>
      <c r="C123" s="6">
        <v>7290</v>
      </c>
      <c r="D123" s="6">
        <v>7290</v>
      </c>
      <c r="E123" s="7">
        <f t="shared" si="1"/>
        <v>0</v>
      </c>
    </row>
    <row r="124" spans="1:8">
      <c r="B124" s="32" t="s">
        <v>242</v>
      </c>
      <c r="C124" s="6">
        <v>32000</v>
      </c>
      <c r="D124" s="6">
        <v>32000</v>
      </c>
      <c r="E124" s="7">
        <f t="shared" si="1"/>
        <v>0</v>
      </c>
    </row>
    <row r="125" spans="1:8">
      <c r="B125" s="43" t="s">
        <v>84</v>
      </c>
      <c r="C125" s="75">
        <v>39290</v>
      </c>
      <c r="D125" s="75">
        <v>39290</v>
      </c>
      <c r="E125" s="44">
        <f t="shared" si="1"/>
        <v>0</v>
      </c>
    </row>
    <row r="126" spans="1:8">
      <c r="B126" s="32" t="s">
        <v>243</v>
      </c>
      <c r="C126" s="6">
        <v>414295</v>
      </c>
      <c r="D126" s="6">
        <v>414295</v>
      </c>
      <c r="E126" s="7">
        <f t="shared" si="1"/>
        <v>0</v>
      </c>
    </row>
    <row r="127" spans="1:8">
      <c r="B127" s="43" t="s">
        <v>244</v>
      </c>
      <c r="C127" s="75">
        <v>414295</v>
      </c>
      <c r="D127" s="75">
        <v>414295</v>
      </c>
      <c r="E127" s="44">
        <f t="shared" si="1"/>
        <v>0</v>
      </c>
    </row>
    <row r="128" spans="1:8" s="2" customFormat="1">
      <c r="A128"/>
      <c r="B128" s="32" t="s">
        <v>85</v>
      </c>
      <c r="C128" s="6">
        <v>700</v>
      </c>
      <c r="D128" s="6">
        <v>700</v>
      </c>
      <c r="E128" s="7">
        <f t="shared" si="1"/>
        <v>0</v>
      </c>
      <c r="F128"/>
      <c r="G128"/>
      <c r="H128"/>
    </row>
    <row r="129" spans="1:8" s="2" customFormat="1">
      <c r="A129"/>
      <c r="B129" s="32" t="s">
        <v>86</v>
      </c>
      <c r="C129" s="6">
        <v>19000</v>
      </c>
      <c r="D129" s="6">
        <v>19000</v>
      </c>
      <c r="E129" s="7">
        <f t="shared" si="1"/>
        <v>0</v>
      </c>
      <c r="F129"/>
      <c r="G129"/>
      <c r="H129"/>
    </row>
    <row r="130" spans="1:8" s="2" customFormat="1">
      <c r="A130"/>
      <c r="B130" s="43" t="s">
        <v>87</v>
      </c>
      <c r="C130" s="75">
        <v>19700</v>
      </c>
      <c r="D130" s="75">
        <v>19700</v>
      </c>
      <c r="E130" s="44">
        <f t="shared" si="1"/>
        <v>0</v>
      </c>
      <c r="F130"/>
      <c r="G130"/>
      <c r="H130"/>
    </row>
    <row r="131" spans="1:8" s="2" customFormat="1">
      <c r="A131"/>
      <c r="B131" s="32" t="s">
        <v>245</v>
      </c>
      <c r="C131" s="6">
        <v>3932.4</v>
      </c>
      <c r="D131" s="6">
        <v>3932.4</v>
      </c>
      <c r="E131" s="7">
        <f t="shared" si="1"/>
        <v>0</v>
      </c>
      <c r="F131"/>
      <c r="G131"/>
      <c r="H131"/>
    </row>
    <row r="132" spans="1:8">
      <c r="B132" s="43" t="s">
        <v>246</v>
      </c>
      <c r="C132" s="75">
        <v>3932.4</v>
      </c>
      <c r="D132" s="75">
        <v>3932.4</v>
      </c>
      <c r="E132" s="44">
        <f t="shared" si="1"/>
        <v>0</v>
      </c>
    </row>
    <row r="133" spans="1:8">
      <c r="B133" s="43" t="s">
        <v>247</v>
      </c>
      <c r="C133" s="75">
        <v>481197.4</v>
      </c>
      <c r="D133" s="75">
        <v>481197.4</v>
      </c>
      <c r="E133" s="44">
        <f t="shared" si="1"/>
        <v>0</v>
      </c>
    </row>
    <row r="134" spans="1:8">
      <c r="B134" s="76" t="s">
        <v>374</v>
      </c>
      <c r="C134" s="77">
        <f>SUM(C133+C119+C113+C79+C44)</f>
        <v>5188076.4499999993</v>
      </c>
      <c r="D134" s="77">
        <f>SUM(D133+D119+D113+D79+D44)</f>
        <v>5188076.4499999993</v>
      </c>
      <c r="E134" s="78">
        <f>SUM(C134-D134)</f>
        <v>0</v>
      </c>
    </row>
    <row r="135" spans="1:8">
      <c r="B135" s="18"/>
      <c r="C135" s="20"/>
      <c r="D135" s="20"/>
      <c r="H135" s="2"/>
    </row>
    <row r="136" spans="1:8">
      <c r="A136" s="2"/>
      <c r="D136" s="17"/>
      <c r="F136" s="2"/>
      <c r="G136" s="2"/>
      <c r="H136" s="2"/>
    </row>
    <row r="137" spans="1:8">
      <c r="A137" s="2"/>
      <c r="B137" s="19"/>
      <c r="C137" s="57"/>
      <c r="D137" s="26"/>
      <c r="E137" s="18"/>
      <c r="F137" s="27"/>
      <c r="G137" s="27"/>
      <c r="H137" s="2"/>
    </row>
    <row r="138" spans="1:8">
      <c r="A138" s="2"/>
      <c r="B138" s="19"/>
      <c r="C138" s="19"/>
      <c r="D138" s="26"/>
      <c r="E138" s="18"/>
      <c r="F138" s="27"/>
      <c r="G138" s="27"/>
      <c r="H138" s="2"/>
    </row>
    <row r="139" spans="1:8">
      <c r="B139" s="19"/>
      <c r="C139" s="19"/>
      <c r="D139" s="26"/>
      <c r="E139" s="18"/>
      <c r="F139" s="27"/>
      <c r="G139" s="27"/>
    </row>
    <row r="140" spans="1:8">
      <c r="B140" s="19"/>
      <c r="C140" s="19"/>
      <c r="D140" s="26"/>
      <c r="E140" s="18"/>
      <c r="F140" s="27"/>
      <c r="G140" s="27"/>
    </row>
    <row r="141" spans="1:8">
      <c r="B141" s="19"/>
      <c r="C141" s="19"/>
      <c r="D141" s="26"/>
      <c r="E141" s="18"/>
      <c r="F141" s="27"/>
      <c r="G141" s="27"/>
    </row>
    <row r="142" spans="1:8">
      <c r="B142" s="19"/>
      <c r="C142" s="19"/>
      <c r="D142" s="26"/>
      <c r="E142" s="18"/>
      <c r="F142" s="27"/>
      <c r="G142" s="27"/>
    </row>
    <row r="143" spans="1:8">
      <c r="B143" s="19"/>
      <c r="C143" s="19"/>
      <c r="D143" s="26"/>
      <c r="E143" s="18"/>
      <c r="F143" s="27"/>
      <c r="G143" s="27"/>
    </row>
    <row r="144" spans="1:8">
      <c r="B144" s="19"/>
      <c r="C144" s="19"/>
      <c r="D144" s="26"/>
      <c r="E144" s="18"/>
      <c r="F144" s="27"/>
      <c r="G144" s="27"/>
    </row>
  </sheetData>
  <mergeCells count="2">
    <mergeCell ref="B7:E7"/>
    <mergeCell ref="B5:E5"/>
  </mergeCells>
  <pageMargins left="0.11811023622047245" right="0.11811023622047245" top="0.39370078740157483" bottom="0.39370078740157483" header="0.31496062992125984" footer="0.31496062992125984"/>
  <pageSetup paperSize="9" scale="7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6"/>
  <sheetViews>
    <sheetView topLeftCell="A19" workbookViewId="0">
      <selection activeCell="D33" sqref="D33"/>
    </sheetView>
  </sheetViews>
  <sheetFormatPr baseColWidth="10" defaultRowHeight="15"/>
  <cols>
    <col min="2" max="2" width="15.28515625" customWidth="1"/>
    <col min="3" max="3" width="41.42578125" customWidth="1"/>
    <col min="4" max="4" width="22.85546875" style="56" customWidth="1"/>
  </cols>
  <sheetData>
    <row r="1" spans="2:4" ht="15.75" thickBot="1"/>
    <row r="2" spans="2:4" ht="71.25" customHeight="1" thickBot="1">
      <c r="B2" s="160" t="s">
        <v>327</v>
      </c>
      <c r="C2" s="161"/>
      <c r="D2" s="162"/>
    </row>
    <row r="3" spans="2:4">
      <c r="B3" s="80" t="str">
        <f>MID(C3,  3,7)</f>
        <v xml:space="preserve">* 1000 </v>
      </c>
      <c r="C3" s="81" t="s">
        <v>249</v>
      </c>
      <c r="D3" s="82">
        <v>1328655.0900000001</v>
      </c>
    </row>
    <row r="4" spans="2:4">
      <c r="B4" s="83" t="str">
        <f t="shared" ref="B4:B28" si="0">MID(C4,  3,7)</f>
        <v xml:space="preserve">  1100 </v>
      </c>
      <c r="C4" s="84" t="s">
        <v>250</v>
      </c>
      <c r="D4" s="85">
        <v>651693.86</v>
      </c>
    </row>
    <row r="5" spans="2:4">
      <c r="B5" s="83" t="str">
        <f t="shared" si="0"/>
        <v xml:space="preserve">  1110 </v>
      </c>
      <c r="C5" s="84" t="s">
        <v>251</v>
      </c>
      <c r="D5" s="85">
        <v>577432.71</v>
      </c>
    </row>
    <row r="6" spans="2:4">
      <c r="B6" s="21" t="str">
        <f t="shared" si="0"/>
        <v xml:space="preserve">  1113 </v>
      </c>
      <c r="C6" s="49" t="s">
        <v>285</v>
      </c>
      <c r="D6" s="55">
        <v>577432.71</v>
      </c>
    </row>
    <row r="7" spans="2:4">
      <c r="B7" s="83" t="str">
        <f t="shared" si="0"/>
        <v xml:space="preserve">  1120 </v>
      </c>
      <c r="C7" s="84" t="s">
        <v>252</v>
      </c>
      <c r="D7" s="85">
        <v>74261.149999999994</v>
      </c>
    </row>
    <row r="8" spans="2:4">
      <c r="B8" s="21" t="str">
        <f t="shared" si="0"/>
        <v xml:space="preserve">  1122 </v>
      </c>
      <c r="C8" s="49" t="s">
        <v>286</v>
      </c>
      <c r="D8" s="55">
        <v>52246.15</v>
      </c>
    </row>
    <row r="9" spans="2:4">
      <c r="B9" s="21" t="str">
        <f t="shared" si="0"/>
        <v xml:space="preserve">  1125 </v>
      </c>
      <c r="C9" s="49" t="s">
        <v>287</v>
      </c>
      <c r="D9" s="55">
        <v>3503</v>
      </c>
    </row>
    <row r="10" spans="2:4">
      <c r="B10" s="21" t="str">
        <f t="shared" si="0"/>
        <v xml:space="preserve">  1129 </v>
      </c>
      <c r="C10" s="49" t="s">
        <v>288</v>
      </c>
      <c r="D10" s="55">
        <v>18512</v>
      </c>
    </row>
    <row r="11" spans="2:4">
      <c r="B11" s="83" t="str">
        <f t="shared" si="0"/>
        <v xml:space="preserve">  1200 </v>
      </c>
      <c r="C11" s="84" t="s">
        <v>253</v>
      </c>
      <c r="D11" s="85">
        <v>676961.23</v>
      </c>
    </row>
    <row r="12" spans="2:4">
      <c r="B12" s="83" t="str">
        <f t="shared" si="0"/>
        <v xml:space="preserve">  1240 </v>
      </c>
      <c r="C12" s="84" t="s">
        <v>254</v>
      </c>
      <c r="D12" s="85">
        <v>848313.07</v>
      </c>
    </row>
    <row r="13" spans="2:4">
      <c r="B13" s="21" t="str">
        <f t="shared" si="0"/>
        <v xml:space="preserve">  1241 </v>
      </c>
      <c r="C13" s="49" t="s">
        <v>289</v>
      </c>
      <c r="D13" s="55">
        <v>125270.69</v>
      </c>
    </row>
    <row r="14" spans="2:4">
      <c r="B14" s="21" t="str">
        <f t="shared" si="0"/>
        <v xml:space="preserve">  1242 </v>
      </c>
      <c r="C14" s="49" t="s">
        <v>290</v>
      </c>
      <c r="D14" s="55">
        <v>109565.37</v>
      </c>
    </row>
    <row r="15" spans="2:4">
      <c r="B15" s="21" t="str">
        <f t="shared" si="0"/>
        <v xml:space="preserve">  1244 </v>
      </c>
      <c r="C15" s="49" t="s">
        <v>291</v>
      </c>
      <c r="D15" s="55">
        <v>448995</v>
      </c>
    </row>
    <row r="16" spans="2:4">
      <c r="B16" s="21" t="str">
        <f t="shared" si="0"/>
        <v xml:space="preserve">  1246 </v>
      </c>
      <c r="C16" s="49" t="s">
        <v>292</v>
      </c>
      <c r="D16" s="55">
        <v>164482.01</v>
      </c>
    </row>
    <row r="17" spans="2:4">
      <c r="B17" s="83" t="str">
        <f t="shared" si="0"/>
        <v xml:space="preserve">  1250 </v>
      </c>
      <c r="C17" s="84" t="s">
        <v>255</v>
      </c>
      <c r="D17" s="85">
        <v>26202.85</v>
      </c>
    </row>
    <row r="18" spans="2:4">
      <c r="B18" s="21" t="str">
        <f t="shared" si="0"/>
        <v xml:space="preserve">  1254 </v>
      </c>
      <c r="C18" s="49" t="s">
        <v>293</v>
      </c>
      <c r="D18" s="55">
        <v>26202.85</v>
      </c>
    </row>
    <row r="19" spans="2:4">
      <c r="B19" s="83" t="str">
        <f t="shared" si="0"/>
        <v xml:space="preserve">  1260 </v>
      </c>
      <c r="C19" s="84" t="s">
        <v>256</v>
      </c>
      <c r="D19" s="85">
        <v>-197554.69</v>
      </c>
    </row>
    <row r="20" spans="2:4">
      <c r="B20" s="21" t="str">
        <f t="shared" si="0"/>
        <v xml:space="preserve">  1263 </v>
      </c>
      <c r="C20" s="49" t="s">
        <v>294</v>
      </c>
      <c r="D20" s="55">
        <v>-187665.93</v>
      </c>
    </row>
    <row r="21" spans="2:4">
      <c r="B21" s="21" t="str">
        <f t="shared" si="0"/>
        <v xml:space="preserve">  1265 </v>
      </c>
      <c r="C21" s="49" t="s">
        <v>295</v>
      </c>
      <c r="D21" s="55">
        <v>-9888.76</v>
      </c>
    </row>
    <row r="22" spans="2:4">
      <c r="B22" s="80" t="str">
        <f t="shared" si="0"/>
        <v xml:space="preserve">* 2000 </v>
      </c>
      <c r="C22" s="86" t="s">
        <v>257</v>
      </c>
      <c r="D22" s="87">
        <v>-42240.08</v>
      </c>
    </row>
    <row r="23" spans="2:4">
      <c r="B23" s="83" t="str">
        <f t="shared" si="0"/>
        <v xml:space="preserve">  2100 </v>
      </c>
      <c r="C23" s="84" t="s">
        <v>258</v>
      </c>
      <c r="D23" s="85">
        <v>42240.08</v>
      </c>
    </row>
    <row r="24" spans="2:4">
      <c r="B24" s="83" t="str">
        <f t="shared" si="0"/>
        <v xml:space="preserve">  2110 </v>
      </c>
      <c r="C24" s="84" t="s">
        <v>259</v>
      </c>
      <c r="D24" s="85">
        <v>42240.08</v>
      </c>
    </row>
    <row r="25" spans="2:4">
      <c r="B25" s="21" t="str">
        <f t="shared" si="0"/>
        <v xml:space="preserve">  2111 </v>
      </c>
      <c r="C25" s="49" t="s">
        <v>296</v>
      </c>
      <c r="D25" s="55">
        <v>600</v>
      </c>
    </row>
    <row r="26" spans="2:4">
      <c r="B26" s="21" t="str">
        <f t="shared" si="0"/>
        <v xml:space="preserve">  2112 </v>
      </c>
      <c r="C26" s="49" t="s">
        <v>297</v>
      </c>
      <c r="D26" s="55">
        <v>1744.38</v>
      </c>
    </row>
    <row r="27" spans="2:4">
      <c r="B27" s="21" t="str">
        <f t="shared" si="0"/>
        <v xml:space="preserve">  2117 </v>
      </c>
      <c r="C27" s="49" t="s">
        <v>298</v>
      </c>
      <c r="D27" s="55">
        <v>39832.699999999997</v>
      </c>
    </row>
    <row r="28" spans="2:4">
      <c r="B28" s="21" t="str">
        <f t="shared" si="0"/>
        <v xml:space="preserve">  2119 </v>
      </c>
      <c r="C28" s="49" t="s">
        <v>299</v>
      </c>
      <c r="D28" s="55">
        <v>63</v>
      </c>
    </row>
    <row r="29" spans="2:4">
      <c r="B29" s="80" t="str">
        <f t="shared" ref="B29:B34" si="1">MID(C29,  3,7)</f>
        <v xml:space="preserve">* 3000 </v>
      </c>
      <c r="C29" s="86" t="s">
        <v>260</v>
      </c>
      <c r="D29" s="87">
        <v>1286415.01</v>
      </c>
    </row>
    <row r="30" spans="2:4">
      <c r="B30" s="83" t="str">
        <f t="shared" si="1"/>
        <v xml:space="preserve">  3100 </v>
      </c>
      <c r="C30" s="84" t="s">
        <v>261</v>
      </c>
      <c r="D30" s="85">
        <v>167878.29</v>
      </c>
    </row>
    <row r="31" spans="2:4">
      <c r="B31" s="83" t="str">
        <f t="shared" si="1"/>
        <v xml:space="preserve">  3110 </v>
      </c>
      <c r="C31" s="84" t="s">
        <v>262</v>
      </c>
      <c r="D31" s="85">
        <v>167878.29</v>
      </c>
    </row>
    <row r="32" spans="2:4">
      <c r="B32" s="83" t="str">
        <f t="shared" si="1"/>
        <v xml:space="preserve">  3200 </v>
      </c>
      <c r="C32" s="84" t="s">
        <v>265</v>
      </c>
      <c r="D32" s="85">
        <v>1118536.72</v>
      </c>
    </row>
    <row r="33" spans="2:7">
      <c r="B33" s="83" t="str">
        <f t="shared" si="1"/>
        <v xml:space="preserve">  3210 </v>
      </c>
      <c r="C33" s="84" t="s">
        <v>266</v>
      </c>
      <c r="D33" s="85">
        <v>223313.45</v>
      </c>
    </row>
    <row r="34" spans="2:7" ht="15.75" thickBot="1">
      <c r="B34" s="88" t="str">
        <f t="shared" si="1"/>
        <v xml:space="preserve">  3220 </v>
      </c>
      <c r="C34" s="89" t="s">
        <v>267</v>
      </c>
      <c r="D34" s="90">
        <v>895223.27</v>
      </c>
    </row>
    <row r="38" spans="2:7">
      <c r="B38" s="19"/>
      <c r="C38" s="57" t="s">
        <v>326</v>
      </c>
      <c r="D38" s="26"/>
      <c r="E38" s="18"/>
      <c r="F38" s="27"/>
      <c r="G38" s="27"/>
    </row>
    <row r="39" spans="2:7">
      <c r="B39" s="19"/>
      <c r="C39" s="19"/>
      <c r="D39" s="26"/>
      <c r="E39" s="18"/>
      <c r="F39" s="27"/>
      <c r="G39" s="27"/>
    </row>
    <row r="40" spans="2:7">
      <c r="B40" s="19"/>
      <c r="C40" s="19"/>
      <c r="D40" s="26"/>
      <c r="E40" s="18"/>
      <c r="F40" s="27"/>
      <c r="G40" s="27"/>
    </row>
    <row r="41" spans="2:7">
      <c r="B41" s="19"/>
      <c r="C41" s="19"/>
      <c r="D41" s="26"/>
      <c r="E41" s="18"/>
      <c r="F41" s="27"/>
      <c r="G41" s="27"/>
    </row>
    <row r="42" spans="2:7">
      <c r="B42" s="19"/>
      <c r="C42" s="19"/>
      <c r="D42" s="26"/>
      <c r="E42" s="18"/>
      <c r="F42" s="27"/>
      <c r="G42" s="27"/>
    </row>
    <row r="43" spans="2:7">
      <c r="B43" s="19"/>
      <c r="C43" s="19"/>
      <c r="D43" s="26"/>
      <c r="E43" s="18"/>
      <c r="F43" s="27"/>
      <c r="G43" s="27"/>
    </row>
    <row r="44" spans="2:7">
      <c r="B44" s="19"/>
      <c r="C44" s="19"/>
      <c r="D44" s="26"/>
      <c r="E44" s="18"/>
      <c r="F44" s="27"/>
      <c r="G44" s="27"/>
    </row>
    <row r="45" spans="2:7">
      <c r="B45" s="19"/>
      <c r="C45" s="19"/>
      <c r="D45" s="26"/>
      <c r="E45" s="18"/>
      <c r="F45" s="27"/>
      <c r="G45" s="27"/>
    </row>
    <row r="46" spans="2:7">
      <c r="B46" s="19"/>
      <c r="C46" s="19"/>
      <c r="D46" s="26"/>
      <c r="E46" s="18"/>
      <c r="F46" s="27"/>
      <c r="G46" s="27"/>
    </row>
  </sheetData>
  <mergeCells count="1">
    <mergeCell ref="B2:D2"/>
  </mergeCells>
  <dataValidations xWindow="172" yWindow="330" count="2">
    <dataValidation allowBlank="1" showInputMessage="1" showErrorMessage="1" prompt="Muestra el saldo de las cuentas acumulado al periodo correspondiente a la cuenta pública que se presenta." sqref="D3"/>
    <dataValidation allowBlank="1" showInputMessage="1" showErrorMessage="1" prompt="Corresponde al nombre o descripción de la cuenta de acuerdo al Plan de Cuentas emitido por el CONAC." sqref="C3"/>
  </dataValidations>
  <pageMargins left="0.31496062992125984" right="0.31496062992125984" top="0.74803149606299213" bottom="0.55118110236220474" header="0.31496062992125984" footer="0.31496062992125984"/>
  <pageSetup paperSize="9" scale="80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tabSelected="1" workbookViewId="0">
      <selection activeCell="H16" sqref="H16"/>
    </sheetView>
  </sheetViews>
  <sheetFormatPr baseColWidth="10" defaultRowHeight="15"/>
  <cols>
    <col min="2" max="2" width="13.28515625" customWidth="1"/>
    <col min="3" max="3" width="42" customWidth="1"/>
    <col min="4" max="4" width="22" style="1" customWidth="1"/>
    <col min="7" max="7" width="15.140625" bestFit="1" customWidth="1"/>
    <col min="8" max="8" width="15.85546875" customWidth="1"/>
  </cols>
  <sheetData>
    <row r="1" spans="2:8" ht="15.75" thickBot="1"/>
    <row r="2" spans="2:8" ht="52.5" customHeight="1">
      <c r="B2" s="163" t="s">
        <v>328</v>
      </c>
      <c r="C2" s="164"/>
      <c r="D2" s="165"/>
    </row>
    <row r="3" spans="2:8">
      <c r="B3" s="91" t="str">
        <f>MID(C3, 3,7)</f>
        <v xml:space="preserve">* 4000 </v>
      </c>
      <c r="C3" s="92" t="s">
        <v>269</v>
      </c>
      <c r="D3" s="93">
        <v>5058533.03</v>
      </c>
    </row>
    <row r="4" spans="2:8">
      <c r="B4" s="91" t="str">
        <f t="shared" ref="B4:B11" si="0">MID(C4, 3,7)</f>
        <v xml:space="preserve">  4100 </v>
      </c>
      <c r="C4" s="94" t="s">
        <v>270</v>
      </c>
      <c r="D4" s="95">
        <v>809235.03</v>
      </c>
    </row>
    <row r="5" spans="2:8">
      <c r="B5" s="91" t="str">
        <f t="shared" si="0"/>
        <v xml:space="preserve">  4170 </v>
      </c>
      <c r="C5" s="94" t="s">
        <v>271</v>
      </c>
      <c r="D5" s="95">
        <v>809235.03</v>
      </c>
    </row>
    <row r="6" spans="2:8">
      <c r="B6" s="21" t="str">
        <f t="shared" si="0"/>
        <v xml:space="preserve">  4173 </v>
      </c>
      <c r="C6" s="40" t="s">
        <v>300</v>
      </c>
      <c r="D6" s="50">
        <v>809235.03</v>
      </c>
    </row>
    <row r="7" spans="2:8">
      <c r="B7" s="91" t="str">
        <f t="shared" si="0"/>
        <v xml:space="preserve">  4200 </v>
      </c>
      <c r="C7" s="94" t="s">
        <v>272</v>
      </c>
      <c r="D7" s="95">
        <v>4249298</v>
      </c>
    </row>
    <row r="8" spans="2:8">
      <c r="B8" s="91" t="str">
        <f t="shared" si="0"/>
        <v xml:space="preserve">  4210 </v>
      </c>
      <c r="C8" s="94" t="s">
        <v>273</v>
      </c>
      <c r="D8" s="95">
        <v>32000</v>
      </c>
    </row>
    <row r="9" spans="2:8">
      <c r="B9" s="21" t="str">
        <f t="shared" si="0"/>
        <v xml:space="preserve">  4213 </v>
      </c>
      <c r="C9" s="40" t="s">
        <v>301</v>
      </c>
      <c r="D9" s="50">
        <v>32000</v>
      </c>
    </row>
    <row r="10" spans="2:8">
      <c r="B10" s="21" t="str">
        <f t="shared" si="0"/>
        <v xml:space="preserve">  4220 </v>
      </c>
      <c r="C10" s="40" t="s">
        <v>274</v>
      </c>
      <c r="D10" s="50">
        <v>4217298</v>
      </c>
    </row>
    <row r="11" spans="2:8">
      <c r="B11" s="21" t="str">
        <f t="shared" si="0"/>
        <v xml:space="preserve">  4221 </v>
      </c>
      <c r="C11" s="40" t="s">
        <v>302</v>
      </c>
      <c r="D11" s="50">
        <v>4217298</v>
      </c>
    </row>
    <row r="12" spans="2:8">
      <c r="B12" s="91" t="str">
        <f t="shared" ref="B12:B39" si="1">MID(C12, 3,7)</f>
        <v xml:space="preserve">* 5000 </v>
      </c>
      <c r="C12" s="92" t="s">
        <v>275</v>
      </c>
      <c r="D12" s="93">
        <v>4835219.58</v>
      </c>
      <c r="G12" s="157">
        <f>SUM(D3+Presup!D27)</f>
        <v>5639047.8000000007</v>
      </c>
      <c r="H12">
        <v>5639047.7999999998</v>
      </c>
    </row>
    <row r="13" spans="2:8">
      <c r="B13" s="91" t="str">
        <f t="shared" si="1"/>
        <v xml:space="preserve">  5100 </v>
      </c>
      <c r="C13" s="94" t="s">
        <v>276</v>
      </c>
      <c r="D13" s="95">
        <v>4594918.04</v>
      </c>
      <c r="H13">
        <v>5188076.45</v>
      </c>
    </row>
    <row r="14" spans="2:8">
      <c r="B14" s="91" t="str">
        <f t="shared" si="1"/>
        <v xml:space="preserve">  5110 </v>
      </c>
      <c r="C14" s="94" t="s">
        <v>277</v>
      </c>
      <c r="D14" s="95">
        <v>2704920.61</v>
      </c>
      <c r="G14" s="157">
        <f>SUM(D12+Presup!D133-D41)</f>
        <v>5188076.45</v>
      </c>
    </row>
    <row r="15" spans="2:8">
      <c r="B15" s="21" t="str">
        <f t="shared" si="1"/>
        <v xml:space="preserve">  5111 </v>
      </c>
      <c r="C15" s="40" t="s">
        <v>303</v>
      </c>
      <c r="D15" s="50">
        <v>1918857.68</v>
      </c>
      <c r="H15" s="157">
        <f>SUM(H12-H13)</f>
        <v>450971.34999999963</v>
      </c>
    </row>
    <row r="16" spans="2:8">
      <c r="B16" s="21" t="str">
        <f t="shared" si="1"/>
        <v xml:space="preserve">  5113 </v>
      </c>
      <c r="C16" s="40" t="s">
        <v>304</v>
      </c>
      <c r="D16" s="50">
        <v>385840.84</v>
      </c>
    </row>
    <row r="17" spans="2:4">
      <c r="B17" s="21" t="str">
        <f t="shared" si="1"/>
        <v xml:space="preserve">  5115 </v>
      </c>
      <c r="C17" s="40" t="s">
        <v>305</v>
      </c>
      <c r="D17" s="50">
        <v>400222.09</v>
      </c>
    </row>
    <row r="18" spans="2:4">
      <c r="B18" s="91" t="str">
        <f t="shared" si="1"/>
        <v xml:space="preserve">  5120 </v>
      </c>
      <c r="C18" s="94" t="s">
        <v>278</v>
      </c>
      <c r="D18" s="95">
        <v>602770.38</v>
      </c>
    </row>
    <row r="19" spans="2:4">
      <c r="B19" s="21" t="str">
        <f t="shared" si="1"/>
        <v xml:space="preserve">  5121 </v>
      </c>
      <c r="C19" s="40" t="s">
        <v>306</v>
      </c>
      <c r="D19" s="50">
        <v>46013.62</v>
      </c>
    </row>
    <row r="20" spans="2:4">
      <c r="B20" s="21" t="str">
        <f t="shared" si="1"/>
        <v xml:space="preserve">  5122 </v>
      </c>
      <c r="C20" s="40" t="s">
        <v>307</v>
      </c>
      <c r="D20" s="50">
        <v>6355.32</v>
      </c>
    </row>
    <row r="21" spans="2:4">
      <c r="B21" s="21" t="str">
        <f t="shared" si="1"/>
        <v xml:space="preserve">  5124 </v>
      </c>
      <c r="C21" s="40" t="s">
        <v>308</v>
      </c>
      <c r="D21" s="50">
        <v>268518.32</v>
      </c>
    </row>
    <row r="22" spans="2:4">
      <c r="B22" s="21" t="str">
        <f t="shared" si="1"/>
        <v xml:space="preserve">  5125 </v>
      </c>
      <c r="C22" s="40" t="s">
        <v>309</v>
      </c>
      <c r="D22" s="50">
        <v>22970.02</v>
      </c>
    </row>
    <row r="23" spans="2:4">
      <c r="B23" s="21" t="str">
        <f t="shared" si="1"/>
        <v xml:space="preserve">  5126 </v>
      </c>
      <c r="C23" s="40" t="s">
        <v>310</v>
      </c>
      <c r="D23" s="50">
        <v>187381.06</v>
      </c>
    </row>
    <row r="24" spans="2:4">
      <c r="B24" s="21" t="str">
        <f t="shared" si="1"/>
        <v xml:space="preserve">  5127 </v>
      </c>
      <c r="C24" s="40" t="s">
        <v>311</v>
      </c>
      <c r="D24" s="50">
        <v>23919.64</v>
      </c>
    </row>
    <row r="25" spans="2:4">
      <c r="B25" s="21" t="str">
        <f t="shared" si="1"/>
        <v xml:space="preserve">  5129 </v>
      </c>
      <c r="C25" s="40" t="s">
        <v>312</v>
      </c>
      <c r="D25" s="50">
        <v>47612.4</v>
      </c>
    </row>
    <row r="26" spans="2:4">
      <c r="B26" s="91" t="str">
        <f t="shared" si="1"/>
        <v xml:space="preserve">  5130 </v>
      </c>
      <c r="C26" s="94" t="s">
        <v>279</v>
      </c>
      <c r="D26" s="95">
        <v>1287227.05</v>
      </c>
    </row>
    <row r="27" spans="2:4">
      <c r="B27" s="21" t="str">
        <f t="shared" si="1"/>
        <v xml:space="preserve">  5131 </v>
      </c>
      <c r="C27" s="40" t="s">
        <v>313</v>
      </c>
      <c r="D27" s="50">
        <v>289586</v>
      </c>
    </row>
    <row r="28" spans="2:4">
      <c r="B28" s="21" t="str">
        <f t="shared" si="1"/>
        <v xml:space="preserve">  5132 </v>
      </c>
      <c r="C28" s="40" t="s">
        <v>314</v>
      </c>
      <c r="D28" s="50">
        <v>6160</v>
      </c>
    </row>
    <row r="29" spans="2:4">
      <c r="B29" s="21" t="str">
        <f t="shared" si="1"/>
        <v xml:space="preserve">  5133 </v>
      </c>
      <c r="C29" s="40" t="s">
        <v>315</v>
      </c>
      <c r="D29" s="50">
        <v>448603.2</v>
      </c>
    </row>
    <row r="30" spans="2:4">
      <c r="B30" s="21" t="str">
        <f t="shared" si="1"/>
        <v xml:space="preserve">  5134 </v>
      </c>
      <c r="C30" s="40" t="s">
        <v>316</v>
      </c>
      <c r="D30" s="50">
        <v>15458.29</v>
      </c>
    </row>
    <row r="31" spans="2:4">
      <c r="B31" s="21" t="str">
        <f t="shared" si="1"/>
        <v xml:space="preserve">  5135 </v>
      </c>
      <c r="C31" s="40" t="s">
        <v>317</v>
      </c>
      <c r="D31" s="50">
        <v>81135.41</v>
      </c>
    </row>
    <row r="32" spans="2:4">
      <c r="B32" s="21" t="str">
        <f t="shared" si="1"/>
        <v xml:space="preserve">  5136 </v>
      </c>
      <c r="C32" s="40" t="s">
        <v>318</v>
      </c>
      <c r="D32" s="50">
        <v>5048.32</v>
      </c>
    </row>
    <row r="33" spans="2:6">
      <c r="B33" s="21" t="str">
        <f t="shared" si="1"/>
        <v xml:space="preserve">  5137 </v>
      </c>
      <c r="C33" s="40" t="s">
        <v>319</v>
      </c>
      <c r="D33" s="50">
        <v>19670.34</v>
      </c>
    </row>
    <row r="34" spans="2:6">
      <c r="B34" s="21" t="str">
        <f t="shared" si="1"/>
        <v xml:space="preserve">  5138 </v>
      </c>
      <c r="C34" s="40" t="s">
        <v>320</v>
      </c>
      <c r="D34" s="50">
        <v>372381.71</v>
      </c>
    </row>
    <row r="35" spans="2:6">
      <c r="B35" s="21" t="str">
        <f t="shared" si="1"/>
        <v xml:space="preserve">  5139 </v>
      </c>
      <c r="C35" s="40" t="s">
        <v>321</v>
      </c>
      <c r="D35" s="50">
        <v>49183.78</v>
      </c>
    </row>
    <row r="36" spans="2:6">
      <c r="B36" s="91" t="str">
        <f t="shared" si="1"/>
        <v xml:space="preserve">  5200 </v>
      </c>
      <c r="C36" s="94" t="s">
        <v>280</v>
      </c>
      <c r="D36" s="95">
        <v>111961.01</v>
      </c>
    </row>
    <row r="37" spans="2:6">
      <c r="B37" s="91" t="str">
        <f t="shared" si="1"/>
        <v xml:space="preserve">  5240 </v>
      </c>
      <c r="C37" s="94" t="s">
        <v>281</v>
      </c>
      <c r="D37" s="95">
        <v>111961.01</v>
      </c>
    </row>
    <row r="38" spans="2:6">
      <c r="B38" s="21" t="str">
        <f t="shared" si="1"/>
        <v xml:space="preserve">  5241 </v>
      </c>
      <c r="C38" s="40" t="s">
        <v>322</v>
      </c>
      <c r="D38" s="50">
        <v>91261.01</v>
      </c>
    </row>
    <row r="39" spans="2:6">
      <c r="B39" s="21" t="str">
        <f t="shared" si="1"/>
        <v xml:space="preserve">  5242 </v>
      </c>
      <c r="C39" s="40" t="s">
        <v>323</v>
      </c>
      <c r="D39" s="50">
        <v>20700</v>
      </c>
    </row>
    <row r="40" spans="2:6">
      <c r="B40" s="91" t="str">
        <f t="shared" ref="B40:B43" si="2">MID(C40, 3,7)</f>
        <v xml:space="preserve">  5500 </v>
      </c>
      <c r="C40" s="94" t="s">
        <v>282</v>
      </c>
      <c r="D40" s="95">
        <v>128340.53</v>
      </c>
    </row>
    <row r="41" spans="2:6">
      <c r="B41" s="91" t="str">
        <f t="shared" si="2"/>
        <v xml:space="preserve">  5510 </v>
      </c>
      <c r="C41" s="94" t="s">
        <v>283</v>
      </c>
      <c r="D41" s="95">
        <v>128340.53</v>
      </c>
    </row>
    <row r="42" spans="2:6">
      <c r="B42" s="21" t="str">
        <f t="shared" si="2"/>
        <v xml:space="preserve">  5515 </v>
      </c>
      <c r="C42" s="40" t="s">
        <v>324</v>
      </c>
      <c r="D42" s="50">
        <v>125870.25</v>
      </c>
    </row>
    <row r="43" spans="2:6">
      <c r="B43" s="21" t="str">
        <f t="shared" si="2"/>
        <v xml:space="preserve">  5517 </v>
      </c>
      <c r="C43" s="40" t="s">
        <v>325</v>
      </c>
      <c r="D43" s="50">
        <v>2470.2800000000002</v>
      </c>
    </row>
    <row r="44" spans="2:6" ht="15.75" thickBot="1">
      <c r="B44" s="96" t="str">
        <f t="shared" ref="B44" si="3">MID(C44, 3,7)</f>
        <v xml:space="preserve">  3210 </v>
      </c>
      <c r="C44" s="97" t="s">
        <v>284</v>
      </c>
      <c r="D44" s="98">
        <v>223313.45</v>
      </c>
    </row>
    <row r="47" spans="2:6">
      <c r="B47" s="19"/>
      <c r="C47" s="57" t="s">
        <v>326</v>
      </c>
      <c r="D47" s="26"/>
      <c r="E47" s="18"/>
      <c r="F47" s="27"/>
    </row>
    <row r="48" spans="2:6">
      <c r="B48" s="19"/>
      <c r="C48" s="19"/>
      <c r="D48" s="26"/>
      <c r="E48" s="18"/>
      <c r="F48" s="27"/>
    </row>
    <row r="49" spans="2:6">
      <c r="B49" s="19"/>
      <c r="C49" s="19"/>
      <c r="D49" s="26"/>
      <c r="E49" s="18"/>
      <c r="F49" s="27"/>
    </row>
    <row r="50" spans="2:6">
      <c r="B50" s="19"/>
      <c r="C50" s="19"/>
      <c r="D50" s="26"/>
      <c r="E50" s="18"/>
      <c r="F50" s="27"/>
    </row>
    <row r="51" spans="2:6">
      <c r="B51" s="19"/>
      <c r="C51" s="19"/>
      <c r="D51" s="26"/>
      <c r="E51" s="18"/>
      <c r="F51" s="27"/>
    </row>
    <row r="52" spans="2:6">
      <c r="B52" s="19"/>
      <c r="C52" s="19"/>
      <c r="D52" s="26"/>
      <c r="E52" s="18"/>
      <c r="F52" s="27"/>
    </row>
    <row r="53" spans="2:6">
      <c r="B53" s="19"/>
      <c r="C53" s="19"/>
      <c r="D53" s="26"/>
      <c r="E53" s="18"/>
      <c r="F53" s="27"/>
    </row>
    <row r="54" spans="2:6">
      <c r="B54" s="19"/>
      <c r="C54" s="19"/>
      <c r="D54" s="26"/>
      <c r="E54" s="18"/>
      <c r="F54" s="27"/>
    </row>
  </sheetData>
  <mergeCells count="1">
    <mergeCell ref="B2:D2"/>
  </mergeCells>
  <dataValidations count="2">
    <dataValidation allowBlank="1" showInputMessage="1" showErrorMessage="1" prompt="Corresponde al nombre o descripción de la cuenta de acuerdo al Plan de Cuentas emitido por el CONAC." sqref="C3"/>
    <dataValidation allowBlank="1" showInputMessage="1" showErrorMessage="1" prompt="Muestra el saldo de las cuentas acumulado al periodo correspondiente a la cuenta pública que se presenta." sqref="D3"/>
  </dataValidations>
  <pageMargins left="0.31496062992125984" right="0.31496062992125984" top="0.35433070866141736" bottom="0.35433070866141736" header="0.31496062992125984" footer="0.31496062992125984"/>
  <pageSetup paperSize="9" scale="7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workbookViewId="0">
      <selection activeCell="F13" sqref="F13"/>
    </sheetView>
  </sheetViews>
  <sheetFormatPr baseColWidth="10" defaultRowHeight="15"/>
  <cols>
    <col min="3" max="3" width="38.140625" customWidth="1"/>
    <col min="4" max="4" width="18.42578125" customWidth="1"/>
    <col min="5" max="5" width="19" customWidth="1"/>
    <col min="6" max="6" width="20.28515625" customWidth="1"/>
    <col min="7" max="7" width="19" customWidth="1"/>
    <col min="8" max="8" width="17" customWidth="1"/>
  </cols>
  <sheetData>
    <row r="2" spans="2:8" ht="74.25" customHeight="1">
      <c r="B2" s="166" t="s">
        <v>329</v>
      </c>
      <c r="C2" s="167"/>
      <c r="D2" s="167"/>
      <c r="E2" s="167"/>
      <c r="F2" s="167"/>
      <c r="G2" s="167"/>
      <c r="H2" s="167"/>
    </row>
    <row r="3" spans="2:8" ht="68.25" thickBot="1">
      <c r="B3" s="28" t="s">
        <v>106</v>
      </c>
      <c r="C3" s="29" t="s">
        <v>108</v>
      </c>
      <c r="D3" s="30" t="s">
        <v>109</v>
      </c>
      <c r="E3" s="30" t="s">
        <v>110</v>
      </c>
      <c r="F3" s="30" t="s">
        <v>111</v>
      </c>
      <c r="G3" s="30" t="s">
        <v>112</v>
      </c>
      <c r="H3" s="30" t="s">
        <v>113</v>
      </c>
    </row>
    <row r="4" spans="2:8">
      <c r="B4" s="54" t="str">
        <f t="shared" ref="B4:B23" si="0">MID(C4, 3,7)</f>
        <v xml:space="preserve">  3250 </v>
      </c>
      <c r="C4" s="60" t="s">
        <v>330</v>
      </c>
      <c r="D4" s="61">
        <v>0</v>
      </c>
      <c r="E4" s="61">
        <v>0</v>
      </c>
      <c r="F4" s="61">
        <v>0</v>
      </c>
      <c r="G4" s="62">
        <v>0</v>
      </c>
      <c r="H4" s="63">
        <v>0</v>
      </c>
    </row>
    <row r="5" spans="2:8">
      <c r="B5" s="21"/>
      <c r="C5" s="32" t="s">
        <v>331</v>
      </c>
      <c r="D5" s="6">
        <v>167878.29</v>
      </c>
      <c r="E5" s="6">
        <v>0</v>
      </c>
      <c r="F5" s="6">
        <v>0</v>
      </c>
      <c r="G5" s="6">
        <v>0</v>
      </c>
      <c r="H5" s="66">
        <v>167878.29</v>
      </c>
    </row>
    <row r="6" spans="2:8">
      <c r="B6" s="21" t="str">
        <f t="shared" si="0"/>
        <v xml:space="preserve">  3110 </v>
      </c>
      <c r="C6" s="40" t="s">
        <v>332</v>
      </c>
      <c r="D6" s="53">
        <v>167878.29</v>
      </c>
      <c r="E6" s="53">
        <v>0</v>
      </c>
      <c r="F6" s="53">
        <v>0</v>
      </c>
      <c r="G6" s="53">
        <v>0</v>
      </c>
      <c r="H6" s="50">
        <v>167878.29</v>
      </c>
    </row>
    <row r="7" spans="2:8">
      <c r="B7" s="21" t="str">
        <f t="shared" si="0"/>
        <v xml:space="preserve">  3120 </v>
      </c>
      <c r="C7" s="40" t="s">
        <v>333</v>
      </c>
      <c r="D7" s="53">
        <v>0</v>
      </c>
      <c r="E7" s="53">
        <v>0</v>
      </c>
      <c r="F7" s="53">
        <v>0</v>
      </c>
      <c r="G7" s="53">
        <v>0</v>
      </c>
      <c r="H7" s="50">
        <v>0</v>
      </c>
    </row>
    <row r="8" spans="2:8">
      <c r="B8" s="21" t="str">
        <f t="shared" si="0"/>
        <v xml:space="preserve">  3130 </v>
      </c>
      <c r="C8" s="40" t="s">
        <v>334</v>
      </c>
      <c r="D8" s="53">
        <v>0</v>
      </c>
      <c r="E8" s="53">
        <v>0</v>
      </c>
      <c r="F8" s="53">
        <v>0</v>
      </c>
      <c r="G8" s="53">
        <v>0</v>
      </c>
      <c r="H8" s="50">
        <v>0</v>
      </c>
    </row>
    <row r="9" spans="2:8">
      <c r="B9" s="21"/>
      <c r="C9" s="32" t="s">
        <v>335</v>
      </c>
      <c r="D9" s="6">
        <v>0</v>
      </c>
      <c r="E9" s="6">
        <v>867388.47</v>
      </c>
      <c r="F9" s="6">
        <v>0</v>
      </c>
      <c r="G9" s="6">
        <v>0</v>
      </c>
      <c r="H9" s="66">
        <v>867388.47</v>
      </c>
    </row>
    <row r="10" spans="2:8">
      <c r="B10" s="21" t="str">
        <f t="shared" si="0"/>
        <v xml:space="preserve">  3210 </v>
      </c>
      <c r="C10" s="40" t="s">
        <v>336</v>
      </c>
      <c r="D10" s="53">
        <v>0</v>
      </c>
      <c r="E10" s="53">
        <v>85617.919999999998</v>
      </c>
      <c r="F10" s="53">
        <v>0</v>
      </c>
      <c r="G10" s="53">
        <v>0</v>
      </c>
      <c r="H10" s="50">
        <v>85617.919999999998</v>
      </c>
    </row>
    <row r="11" spans="2:8">
      <c r="B11" s="21" t="str">
        <f t="shared" si="0"/>
        <v xml:space="preserve">  3220 </v>
      </c>
      <c r="C11" s="40" t="s">
        <v>337</v>
      </c>
      <c r="D11" s="53">
        <v>0</v>
      </c>
      <c r="E11" s="53">
        <v>953006.39</v>
      </c>
      <c r="F11" s="53">
        <v>0</v>
      </c>
      <c r="G11" s="53">
        <v>0</v>
      </c>
      <c r="H11" s="50">
        <v>953006.39</v>
      </c>
    </row>
    <row r="12" spans="2:8">
      <c r="B12" s="21" t="str">
        <f t="shared" si="0"/>
        <v xml:space="preserve">  3230 </v>
      </c>
      <c r="C12" s="40" t="s">
        <v>338</v>
      </c>
      <c r="D12" s="53">
        <v>0</v>
      </c>
      <c r="E12" s="53">
        <v>0</v>
      </c>
      <c r="F12" s="53">
        <v>0</v>
      </c>
      <c r="G12" s="53">
        <v>0</v>
      </c>
      <c r="H12" s="50">
        <v>0</v>
      </c>
    </row>
    <row r="13" spans="2:8">
      <c r="B13" s="21" t="str">
        <f t="shared" si="0"/>
        <v xml:space="preserve">  3240 </v>
      </c>
      <c r="C13" s="40" t="s">
        <v>268</v>
      </c>
      <c r="D13" s="53">
        <v>0</v>
      </c>
      <c r="E13" s="53">
        <v>0</v>
      </c>
      <c r="F13" s="53">
        <v>0</v>
      </c>
      <c r="G13" s="53">
        <v>0</v>
      </c>
      <c r="H13" s="50">
        <v>0</v>
      </c>
    </row>
    <row r="14" spans="2:8">
      <c r="B14" s="21"/>
      <c r="C14" s="48" t="s">
        <v>339</v>
      </c>
      <c r="D14" s="52">
        <v>167878.29</v>
      </c>
      <c r="E14" s="52">
        <v>867388.47</v>
      </c>
      <c r="F14" s="52">
        <v>0</v>
      </c>
      <c r="G14" s="52">
        <v>0</v>
      </c>
      <c r="H14" s="51">
        <v>1035266.76</v>
      </c>
    </row>
    <row r="15" spans="2:8">
      <c r="B15" s="21"/>
      <c r="C15" s="32" t="s">
        <v>340</v>
      </c>
      <c r="D15" s="6">
        <v>0</v>
      </c>
      <c r="E15" s="6">
        <v>0</v>
      </c>
      <c r="F15" s="6">
        <v>0</v>
      </c>
      <c r="G15" s="6">
        <v>0</v>
      </c>
      <c r="H15" s="66">
        <v>0</v>
      </c>
    </row>
    <row r="16" spans="2:8">
      <c r="B16" s="21" t="str">
        <f t="shared" si="0"/>
        <v xml:space="preserve">  3110 </v>
      </c>
      <c r="C16" s="40" t="s">
        <v>262</v>
      </c>
      <c r="D16" s="53">
        <v>0</v>
      </c>
      <c r="E16" s="53">
        <v>0</v>
      </c>
      <c r="F16" s="53">
        <v>0</v>
      </c>
      <c r="G16" s="53">
        <v>0</v>
      </c>
      <c r="H16" s="50">
        <v>0</v>
      </c>
    </row>
    <row r="17" spans="2:8">
      <c r="B17" s="21" t="str">
        <f t="shared" si="0"/>
        <v xml:space="preserve">  3120 </v>
      </c>
      <c r="C17" s="40" t="s">
        <v>263</v>
      </c>
      <c r="D17" s="53">
        <v>0</v>
      </c>
      <c r="E17" s="53">
        <v>0</v>
      </c>
      <c r="F17" s="53">
        <v>0</v>
      </c>
      <c r="G17" s="53">
        <v>0</v>
      </c>
      <c r="H17" s="50">
        <v>0</v>
      </c>
    </row>
    <row r="18" spans="2:8">
      <c r="B18" s="21" t="str">
        <f t="shared" si="0"/>
        <v xml:space="preserve">  3130 </v>
      </c>
      <c r="C18" s="40" t="s">
        <v>264</v>
      </c>
      <c r="D18" s="53">
        <v>0</v>
      </c>
      <c r="E18" s="53">
        <v>0</v>
      </c>
      <c r="F18" s="53">
        <v>0</v>
      </c>
      <c r="G18" s="53">
        <v>0</v>
      </c>
      <c r="H18" s="50">
        <v>0</v>
      </c>
    </row>
    <row r="19" spans="2:8">
      <c r="B19" s="21"/>
      <c r="C19" s="32" t="s">
        <v>341</v>
      </c>
      <c r="D19" s="6">
        <v>0</v>
      </c>
      <c r="E19" s="6">
        <v>0</v>
      </c>
      <c r="F19" s="6">
        <v>251148.25</v>
      </c>
      <c r="G19" s="6">
        <v>0</v>
      </c>
      <c r="H19" s="66">
        <v>251148.25</v>
      </c>
    </row>
    <row r="20" spans="2:8">
      <c r="B20" s="21" t="str">
        <f t="shared" si="0"/>
        <v xml:space="preserve">  3210 </v>
      </c>
      <c r="C20" s="40" t="s">
        <v>336</v>
      </c>
      <c r="D20" s="53">
        <v>0</v>
      </c>
      <c r="E20" s="53">
        <v>0</v>
      </c>
      <c r="F20" s="53">
        <v>308931.37</v>
      </c>
      <c r="G20" s="53">
        <v>0</v>
      </c>
      <c r="H20" s="50">
        <v>308931.37</v>
      </c>
    </row>
    <row r="21" spans="2:8">
      <c r="B21" s="21" t="str">
        <f t="shared" si="0"/>
        <v xml:space="preserve">  3220 </v>
      </c>
      <c r="C21" s="40" t="s">
        <v>337</v>
      </c>
      <c r="D21" s="53">
        <v>0</v>
      </c>
      <c r="E21" s="53">
        <v>0</v>
      </c>
      <c r="F21" s="53">
        <v>57783.12</v>
      </c>
      <c r="G21" s="53">
        <v>0</v>
      </c>
      <c r="H21" s="50">
        <v>57783.12</v>
      </c>
    </row>
    <row r="22" spans="2:8">
      <c r="B22" s="21" t="str">
        <f t="shared" si="0"/>
        <v xml:space="preserve">  3230 </v>
      </c>
      <c r="C22" s="40" t="s">
        <v>338</v>
      </c>
      <c r="D22" s="53">
        <v>0</v>
      </c>
      <c r="E22" s="53">
        <v>0</v>
      </c>
      <c r="F22" s="53">
        <v>0</v>
      </c>
      <c r="G22" s="53">
        <v>0</v>
      </c>
      <c r="H22" s="50">
        <v>0</v>
      </c>
    </row>
    <row r="23" spans="2:8">
      <c r="B23" s="21" t="str">
        <f t="shared" si="0"/>
        <v xml:space="preserve">  3240 </v>
      </c>
      <c r="C23" s="40" t="s">
        <v>268</v>
      </c>
      <c r="D23" s="53">
        <v>0</v>
      </c>
      <c r="E23" s="53">
        <v>0</v>
      </c>
      <c r="F23" s="53">
        <v>0</v>
      </c>
      <c r="G23" s="53">
        <v>0</v>
      </c>
      <c r="H23" s="50">
        <v>0</v>
      </c>
    </row>
    <row r="24" spans="2:8" ht="15.75" thickBot="1">
      <c r="B24" s="64"/>
      <c r="C24" s="65" t="s">
        <v>342</v>
      </c>
      <c r="D24" s="67">
        <v>167878.29</v>
      </c>
      <c r="E24" s="67">
        <v>867388.47</v>
      </c>
      <c r="F24" s="67">
        <v>251148.25</v>
      </c>
      <c r="G24" s="67">
        <v>0</v>
      </c>
      <c r="H24" s="68">
        <v>1286415.01</v>
      </c>
    </row>
    <row r="25" spans="2:8">
      <c r="B25" s="18"/>
      <c r="C25" s="19"/>
      <c r="D25" s="19"/>
      <c r="E25" s="26"/>
      <c r="F25" s="18"/>
      <c r="G25" s="27"/>
      <c r="H25" s="27"/>
    </row>
    <row r="26" spans="2:8">
      <c r="B26" s="18"/>
      <c r="C26" s="19"/>
      <c r="D26" s="19"/>
      <c r="E26" s="26"/>
      <c r="F26" s="18"/>
      <c r="G26" s="27"/>
      <c r="H26" s="27"/>
    </row>
    <row r="27" spans="2:8">
      <c r="B27" s="24"/>
      <c r="C27" s="59" t="s">
        <v>326</v>
      </c>
      <c r="D27" s="27"/>
      <c r="E27" s="27"/>
      <c r="F27" s="59" t="s">
        <v>326</v>
      </c>
      <c r="G27" s="27"/>
      <c r="H27" s="27"/>
    </row>
    <row r="28" spans="2:8">
      <c r="B28" s="24"/>
      <c r="C28" s="25"/>
      <c r="D28" s="27"/>
      <c r="E28" s="27"/>
      <c r="F28" s="27"/>
      <c r="G28" s="27"/>
      <c r="H28" s="27"/>
    </row>
    <row r="29" spans="2:8">
      <c r="B29" s="24"/>
      <c r="C29" s="25"/>
      <c r="D29" s="27"/>
      <c r="E29" s="27"/>
      <c r="F29" s="27"/>
      <c r="G29" s="27"/>
      <c r="H29" s="27"/>
    </row>
    <row r="30" spans="2:8">
      <c r="B30" s="24"/>
      <c r="C30" s="25"/>
      <c r="D30" s="27"/>
      <c r="E30" s="27"/>
      <c r="F30" s="27"/>
      <c r="G30" s="27"/>
      <c r="H30" s="27"/>
    </row>
    <row r="31" spans="2:8">
      <c r="C31" s="58" t="s">
        <v>347</v>
      </c>
      <c r="F31" t="s">
        <v>348</v>
      </c>
    </row>
    <row r="32" spans="2:8">
      <c r="C32" s="59" t="s">
        <v>345</v>
      </c>
      <c r="F32" s="59" t="s">
        <v>343</v>
      </c>
    </row>
    <row r="33" spans="3:6">
      <c r="C33" s="59" t="s">
        <v>346</v>
      </c>
      <c r="F33" s="59" t="s">
        <v>344</v>
      </c>
    </row>
  </sheetData>
  <mergeCells count="1">
    <mergeCell ref="B2:H2"/>
  </mergeCells>
  <dataValidations count="2">
    <dataValidation allowBlank="1" showInputMessage="1" showErrorMessage="1" prompt="Corresponde al número de cuenta al 4° nivel del Plan de Cuentas emitido por el CONAC (DOF 22/11/2010)." sqref="B3"/>
    <dataValidation allowBlank="1" showInputMessage="1" showErrorMessage="1" prompt="Corresponde al nombre o descripción de la cuenta de acuerdo al Plan de Cuentas emitido por el CONAC." sqref="C3"/>
  </dataValidations>
  <pageMargins left="0.31496062992125984" right="0.31496062992125984" top="0.35433070866141736" bottom="0.35433070866141736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2"/>
  <sheetViews>
    <sheetView topLeftCell="B1" workbookViewId="0">
      <selection activeCell="F17" sqref="F17"/>
    </sheetView>
  </sheetViews>
  <sheetFormatPr baseColWidth="10" defaultRowHeight="15"/>
  <cols>
    <col min="2" max="2" width="31.5703125" bestFit="1" customWidth="1"/>
    <col min="3" max="3" width="24.85546875" bestFit="1" customWidth="1"/>
    <col min="4" max="4" width="35" bestFit="1" customWidth="1"/>
    <col min="6" max="6" width="50.7109375" bestFit="1" customWidth="1"/>
    <col min="7" max="8" width="14" bestFit="1" customWidth="1"/>
  </cols>
  <sheetData>
    <row r="2" spans="2:8">
      <c r="D2" s="156" t="s">
        <v>416</v>
      </c>
      <c r="E2" s="156"/>
      <c r="F2" s="156"/>
    </row>
    <row r="3" spans="2:8" ht="15.75">
      <c r="B3" s="170" t="s">
        <v>375</v>
      </c>
      <c r="C3" s="170"/>
      <c r="D3" s="170"/>
      <c r="E3" s="170"/>
      <c r="F3" s="170"/>
      <c r="G3" s="170"/>
      <c r="H3" s="170"/>
    </row>
    <row r="4" spans="2:8">
      <c r="B4" s="99"/>
      <c r="C4" s="99"/>
      <c r="D4" s="100" t="s">
        <v>407</v>
      </c>
    </row>
    <row r="5" spans="2:8">
      <c r="B5" s="101"/>
      <c r="C5" s="101"/>
      <c r="D5" s="101"/>
      <c r="E5" s="101"/>
      <c r="F5" s="101"/>
    </row>
    <row r="6" spans="2:8">
      <c r="B6" s="171" t="s">
        <v>408</v>
      </c>
      <c r="C6" s="172"/>
      <c r="D6" s="172"/>
      <c r="E6" s="172"/>
      <c r="F6" s="172"/>
      <c r="G6" s="172"/>
      <c r="H6" s="173"/>
    </row>
    <row r="7" spans="2:8" ht="15.75" thickBot="1">
      <c r="B7" s="171" t="s">
        <v>376</v>
      </c>
      <c r="C7" s="172"/>
      <c r="D7" s="172"/>
      <c r="E7" s="102"/>
      <c r="F7" s="172" t="s">
        <v>377</v>
      </c>
      <c r="G7" s="172"/>
      <c r="H7" s="173"/>
    </row>
    <row r="8" spans="2:8">
      <c r="B8" s="103"/>
      <c r="C8" s="104"/>
      <c r="D8" s="104"/>
      <c r="E8" s="104"/>
      <c r="F8" s="104"/>
      <c r="G8" s="104"/>
      <c r="H8" s="105"/>
    </row>
    <row r="9" spans="2:8">
      <c r="B9" s="106" t="s">
        <v>378</v>
      </c>
      <c r="C9" s="107">
        <v>4217298</v>
      </c>
      <c r="D9" s="108"/>
      <c r="E9" s="109"/>
      <c r="F9" s="109" t="s">
        <v>379</v>
      </c>
      <c r="G9" s="107">
        <f>SUM(EA!D14)</f>
        <v>2704920.61</v>
      </c>
      <c r="H9" s="110"/>
    </row>
    <row r="10" spans="2:8">
      <c r="B10" s="106" t="s">
        <v>380</v>
      </c>
      <c r="C10" s="107">
        <v>32000</v>
      </c>
      <c r="D10" s="108"/>
      <c r="E10" s="109"/>
      <c r="F10" s="109" t="s">
        <v>381</v>
      </c>
      <c r="G10" s="107">
        <f>SUM(EA!D18)</f>
        <v>602770.38</v>
      </c>
      <c r="H10" s="110"/>
    </row>
    <row r="11" spans="2:8">
      <c r="B11" s="106" t="s">
        <v>382</v>
      </c>
      <c r="C11" s="107">
        <v>809235.03</v>
      </c>
      <c r="D11" s="108"/>
      <c r="E11" s="109"/>
      <c r="F11" s="109" t="s">
        <v>383</v>
      </c>
      <c r="G11" s="107">
        <f>SUM(EA!D26)</f>
        <v>1287227.05</v>
      </c>
      <c r="H11" s="110"/>
    </row>
    <row r="12" spans="2:8">
      <c r="B12" s="106" t="s">
        <v>409</v>
      </c>
      <c r="C12" s="107">
        <v>580514.77</v>
      </c>
      <c r="D12" s="108"/>
      <c r="E12" s="109"/>
      <c r="F12" s="109" t="s">
        <v>384</v>
      </c>
      <c r="G12" s="107">
        <f>SUM(EA!D36)</f>
        <v>111961.01</v>
      </c>
      <c r="H12" s="110"/>
    </row>
    <row r="13" spans="2:8">
      <c r="B13" s="106"/>
      <c r="C13" s="107"/>
      <c r="D13" s="108"/>
      <c r="E13" s="109"/>
      <c r="F13" s="109" t="s">
        <v>385</v>
      </c>
      <c r="G13" s="107">
        <v>481197.4</v>
      </c>
      <c r="H13" s="110"/>
    </row>
    <row r="14" spans="2:8">
      <c r="B14" s="106"/>
      <c r="C14" s="111"/>
      <c r="D14" s="112"/>
      <c r="E14" s="109"/>
      <c r="F14" s="109"/>
      <c r="G14" s="112"/>
      <c r="H14" s="113"/>
    </row>
    <row r="15" spans="2:8" ht="15.75" thickBot="1">
      <c r="B15" s="114" t="s">
        <v>386</v>
      </c>
      <c r="C15" s="107"/>
      <c r="D15" s="115">
        <f>SUM(C9:C12)</f>
        <v>5639047.8000000007</v>
      </c>
      <c r="E15" s="116"/>
      <c r="F15" s="116" t="s">
        <v>387</v>
      </c>
      <c r="G15" s="107"/>
      <c r="H15" s="117">
        <f>SUM(G9:G13)</f>
        <v>5188076.45</v>
      </c>
    </row>
    <row r="16" spans="2:8">
      <c r="B16" s="106"/>
      <c r="C16" s="108"/>
      <c r="D16" s="108"/>
      <c r="E16" s="109"/>
      <c r="F16" s="109"/>
      <c r="G16" s="108"/>
      <c r="H16" s="110"/>
    </row>
    <row r="17" spans="2:8" ht="15.75" thickBot="1">
      <c r="B17" s="106"/>
      <c r="C17" s="108"/>
      <c r="D17" s="108"/>
      <c r="E17" s="109"/>
      <c r="F17" s="109"/>
      <c r="G17" s="108"/>
      <c r="H17" s="110"/>
    </row>
    <row r="18" spans="2:8" ht="15.75" thickBot="1">
      <c r="B18" s="106"/>
      <c r="C18" s="118" t="s">
        <v>410</v>
      </c>
      <c r="D18" s="119"/>
      <c r="E18" s="120"/>
      <c r="F18" s="121">
        <f>D15-H15</f>
        <v>450971.35000000056</v>
      </c>
      <c r="G18" s="108"/>
      <c r="H18" s="110"/>
    </row>
    <row r="19" spans="2:8">
      <c r="B19" s="122"/>
      <c r="C19" s="123"/>
      <c r="D19" s="123"/>
      <c r="E19" s="123"/>
      <c r="F19" s="123"/>
      <c r="G19" s="123"/>
      <c r="H19" s="124"/>
    </row>
    <row r="20" spans="2:8">
      <c r="B20" s="125"/>
      <c r="C20" s="126"/>
      <c r="D20" s="126"/>
      <c r="E20" s="126"/>
      <c r="F20" s="126"/>
      <c r="G20" s="126"/>
      <c r="H20" s="127"/>
    </row>
    <row r="21" spans="2:8">
      <c r="B21" s="128"/>
      <c r="C21" s="112"/>
      <c r="D21" s="112"/>
      <c r="E21" s="129"/>
      <c r="F21" s="129"/>
      <c r="G21" s="112"/>
      <c r="H21" s="113"/>
    </row>
    <row r="22" spans="2:8">
      <c r="B22" s="130"/>
      <c r="C22" s="109"/>
      <c r="D22" s="109"/>
      <c r="E22" s="109"/>
      <c r="F22" s="109"/>
      <c r="G22" s="109"/>
      <c r="H22" s="131"/>
    </row>
    <row r="23" spans="2:8">
      <c r="B23" s="174" t="s">
        <v>388</v>
      </c>
      <c r="C23" s="175"/>
      <c r="D23" s="175"/>
      <c r="E23" s="123"/>
      <c r="F23" s="175" t="s">
        <v>389</v>
      </c>
      <c r="G23" s="175"/>
      <c r="H23" s="176"/>
    </row>
    <row r="24" spans="2:8">
      <c r="B24" s="132" t="s">
        <v>390</v>
      </c>
      <c r="C24" s="123"/>
      <c r="D24" s="123"/>
      <c r="E24" s="123"/>
      <c r="F24" s="133" t="s">
        <v>391</v>
      </c>
      <c r="G24" s="123"/>
      <c r="H24" s="124"/>
    </row>
    <row r="25" spans="2:8">
      <c r="B25" s="122"/>
      <c r="C25" s="123"/>
      <c r="D25" s="123"/>
      <c r="E25" s="123"/>
      <c r="F25" s="123"/>
      <c r="G25" s="123"/>
      <c r="H25" s="124"/>
    </row>
    <row r="26" spans="2:8">
      <c r="B26" s="134" t="s">
        <v>392</v>
      </c>
      <c r="C26" s="108">
        <f>SUM('ESF1'!D5)</f>
        <v>577432.71</v>
      </c>
      <c r="D26" s="108"/>
      <c r="E26" s="123"/>
      <c r="F26" s="109" t="s">
        <v>393</v>
      </c>
      <c r="G26" s="108">
        <f>SUM('ESF1'!D24)</f>
        <v>42240.08</v>
      </c>
      <c r="H26" s="110"/>
    </row>
    <row r="27" spans="2:8">
      <c r="B27" s="134" t="s">
        <v>394</v>
      </c>
      <c r="C27" s="108">
        <f>SUM('ESF1'!D7)</f>
        <v>74261.149999999994</v>
      </c>
      <c r="D27" s="108"/>
      <c r="E27" s="123"/>
      <c r="F27" s="135"/>
      <c r="G27" s="136"/>
      <c r="H27" s="110"/>
    </row>
    <row r="28" spans="2:8">
      <c r="B28" s="134"/>
      <c r="C28" s="108"/>
      <c r="D28" s="108"/>
      <c r="E28" s="123"/>
      <c r="F28" s="135"/>
      <c r="G28" s="136"/>
      <c r="H28" s="110"/>
    </row>
    <row r="29" spans="2:8">
      <c r="B29" s="134"/>
      <c r="C29" s="108"/>
      <c r="D29" s="108"/>
      <c r="E29" s="123"/>
      <c r="F29" s="135"/>
      <c r="G29" s="136"/>
      <c r="H29" s="110"/>
    </row>
    <row r="30" spans="2:8">
      <c r="B30" s="134"/>
      <c r="C30" s="111"/>
      <c r="D30" s="112"/>
      <c r="E30" s="123"/>
      <c r="F30" s="135"/>
      <c r="G30" s="136"/>
      <c r="H30" s="110"/>
    </row>
    <row r="31" spans="2:8">
      <c r="B31" s="134"/>
      <c r="C31" s="108"/>
      <c r="D31" s="108"/>
      <c r="E31" s="123"/>
      <c r="F31" s="109"/>
      <c r="G31" s="111"/>
      <c r="H31" s="113"/>
    </row>
    <row r="32" spans="2:8" ht="15.75" thickBot="1">
      <c r="B32" s="114" t="s">
        <v>395</v>
      </c>
      <c r="C32" s="107"/>
      <c r="D32" s="137">
        <f>C26+C27+C28</f>
        <v>651693.86</v>
      </c>
      <c r="E32" s="138"/>
      <c r="F32" s="116" t="s">
        <v>396</v>
      </c>
      <c r="G32" s="107"/>
      <c r="H32" s="117">
        <f>G26+G31</f>
        <v>42240.08</v>
      </c>
    </row>
    <row r="33" spans="2:8">
      <c r="B33" s="122"/>
      <c r="C33" s="108"/>
      <c r="D33" s="108"/>
      <c r="E33" s="123"/>
      <c r="F33" s="109"/>
      <c r="G33" s="108"/>
      <c r="H33" s="110"/>
    </row>
    <row r="34" spans="2:8">
      <c r="B34" s="132" t="s">
        <v>397</v>
      </c>
      <c r="C34" s="139"/>
      <c r="D34" s="139"/>
      <c r="E34" s="123"/>
      <c r="F34" s="133" t="s">
        <v>398</v>
      </c>
      <c r="G34" s="140"/>
      <c r="H34" s="141"/>
    </row>
    <row r="35" spans="2:8">
      <c r="B35" s="122"/>
      <c r="C35" s="139"/>
      <c r="D35" s="139"/>
      <c r="E35" s="123"/>
      <c r="F35" s="123"/>
      <c r="G35" s="139"/>
      <c r="H35" s="142"/>
    </row>
    <row r="36" spans="2:8">
      <c r="B36" s="134" t="s">
        <v>385</v>
      </c>
      <c r="C36" s="108">
        <v>848313.07</v>
      </c>
      <c r="D36" s="139"/>
      <c r="E36" s="123"/>
      <c r="F36" s="109" t="s">
        <v>413</v>
      </c>
      <c r="G36" s="108">
        <v>167878.29</v>
      </c>
      <c r="H36" s="142"/>
    </row>
    <row r="37" spans="2:8">
      <c r="B37" s="134" t="s">
        <v>411</v>
      </c>
      <c r="C37" s="108">
        <v>26202.85</v>
      </c>
      <c r="D37" s="139"/>
      <c r="E37" s="123"/>
      <c r="F37" s="109" t="s">
        <v>414</v>
      </c>
      <c r="G37" s="108">
        <v>223313.45</v>
      </c>
      <c r="H37" s="110"/>
    </row>
    <row r="38" spans="2:8">
      <c r="B38" s="134" t="s">
        <v>412</v>
      </c>
      <c r="C38" s="108">
        <v>-197554.69</v>
      </c>
      <c r="D38" s="139"/>
      <c r="E38" s="123"/>
      <c r="F38" s="109" t="s">
        <v>415</v>
      </c>
      <c r="G38" s="108">
        <v>895223.27</v>
      </c>
      <c r="H38" s="110"/>
    </row>
    <row r="39" spans="2:8">
      <c r="B39" s="134"/>
      <c r="C39" s="108"/>
      <c r="D39" s="139"/>
      <c r="E39" s="123"/>
      <c r="F39" s="109"/>
      <c r="G39" s="111"/>
      <c r="H39" s="113"/>
    </row>
    <row r="40" spans="2:8">
      <c r="B40" s="134"/>
      <c r="C40" s="108"/>
      <c r="D40" s="139"/>
      <c r="E40" s="123"/>
      <c r="F40" s="109"/>
      <c r="G40" s="107"/>
      <c r="H40" s="143"/>
    </row>
    <row r="41" spans="2:8">
      <c r="B41" s="134"/>
      <c r="C41" s="108"/>
      <c r="D41" s="139"/>
      <c r="E41" s="123"/>
      <c r="F41" s="109"/>
      <c r="G41" s="123"/>
      <c r="H41" s="124"/>
    </row>
    <row r="42" spans="2:8">
      <c r="B42" s="134"/>
      <c r="C42" s="108"/>
      <c r="D42" s="139"/>
      <c r="E42" s="123"/>
      <c r="F42" s="116"/>
      <c r="G42" s="123"/>
      <c r="H42" s="124"/>
    </row>
    <row r="43" spans="2:8" ht="15.75" thickBot="1">
      <c r="B43" s="134"/>
      <c r="C43" s="108"/>
      <c r="D43" s="139"/>
      <c r="E43" s="123"/>
      <c r="F43" s="116"/>
      <c r="G43" s="108"/>
      <c r="H43" s="144"/>
    </row>
    <row r="44" spans="2:8" ht="15.75" thickBot="1">
      <c r="B44" s="145" t="s">
        <v>399</v>
      </c>
      <c r="C44" s="146"/>
      <c r="D44" s="147">
        <f>SUM(C36:C42)</f>
        <v>676961.23</v>
      </c>
      <c r="E44" s="123"/>
      <c r="F44" s="148" t="s">
        <v>400</v>
      </c>
      <c r="G44" s="146"/>
      <c r="H44" s="147">
        <f>SUM(G36:G39)</f>
        <v>1286415.01</v>
      </c>
    </row>
    <row r="45" spans="2:8" ht="15.75" thickBot="1">
      <c r="B45" s="122"/>
      <c r="C45" s="139"/>
      <c r="D45" s="139"/>
      <c r="E45" s="123"/>
      <c r="F45" s="109"/>
      <c r="G45" s="109"/>
      <c r="H45" s="149"/>
    </row>
    <row r="46" spans="2:8" ht="15.75" thickBot="1">
      <c r="B46" s="177" t="s">
        <v>401</v>
      </c>
      <c r="C46" s="178"/>
      <c r="D46" s="150">
        <f>D32+D44</f>
        <v>1328655.0899999999</v>
      </c>
      <c r="E46" s="151"/>
      <c r="F46" s="152" t="s">
        <v>401</v>
      </c>
      <c r="G46" s="153"/>
      <c r="H46" s="154">
        <f>H32+H44</f>
        <v>1328655.0900000001</v>
      </c>
    </row>
    <row r="48" spans="2:8">
      <c r="B48" s="169" t="s">
        <v>402</v>
      </c>
      <c r="C48" s="169"/>
      <c r="F48" s="169" t="s">
        <v>403</v>
      </c>
      <c r="G48" s="169"/>
    </row>
    <row r="50" spans="2:7" ht="15.75" thickBot="1">
      <c r="B50" s="155"/>
      <c r="C50" s="155"/>
      <c r="F50" s="155"/>
      <c r="G50" s="155"/>
    </row>
    <row r="51" spans="2:7">
      <c r="B51" s="179" t="s">
        <v>404</v>
      </c>
      <c r="C51" s="179"/>
      <c r="F51" s="180" t="s">
        <v>405</v>
      </c>
      <c r="G51" s="180"/>
    </row>
    <row r="52" spans="2:7">
      <c r="B52" s="168" t="s">
        <v>346</v>
      </c>
      <c r="C52" s="168"/>
      <c r="F52" s="169" t="s">
        <v>406</v>
      </c>
      <c r="G52" s="169"/>
    </row>
  </sheetData>
  <mergeCells count="13">
    <mergeCell ref="B52:C52"/>
    <mergeCell ref="F52:G52"/>
    <mergeCell ref="B3:H3"/>
    <mergeCell ref="B6:H6"/>
    <mergeCell ref="B7:D7"/>
    <mergeCell ref="F7:H7"/>
    <mergeCell ref="B23:D23"/>
    <mergeCell ref="F23:H23"/>
    <mergeCell ref="B46:C46"/>
    <mergeCell ref="B48:C48"/>
    <mergeCell ref="F48:G48"/>
    <mergeCell ref="B51:C51"/>
    <mergeCell ref="F51:G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4"/>
  <sheetViews>
    <sheetView topLeftCell="A43" workbookViewId="0">
      <selection activeCell="E12" sqref="E12"/>
    </sheetView>
  </sheetViews>
  <sheetFormatPr baseColWidth="10" defaultRowHeight="15"/>
  <cols>
    <col min="1" max="1" width="13.5703125" customWidth="1"/>
    <col min="2" max="2" width="33.5703125" customWidth="1"/>
    <col min="3" max="3" width="18.85546875" style="1" customWidth="1"/>
    <col min="4" max="4" width="18.42578125" style="1" customWidth="1"/>
    <col min="5" max="5" width="20.28515625" style="1" customWidth="1"/>
    <col min="6" max="6" width="18.140625" style="1" customWidth="1"/>
    <col min="7" max="7" width="16.28515625" style="1" customWidth="1"/>
  </cols>
  <sheetData>
    <row r="1" spans="1:7" ht="15.75" thickBot="1"/>
    <row r="2" spans="1:7" ht="49.5" customHeight="1" thickBot="1">
      <c r="A2" s="181" t="s">
        <v>349</v>
      </c>
      <c r="B2" s="182"/>
      <c r="C2" s="182"/>
      <c r="D2" s="182"/>
      <c r="E2" s="182"/>
      <c r="F2" s="182"/>
      <c r="G2" s="183"/>
    </row>
    <row r="3" spans="1:7">
      <c r="A3" s="69" t="s">
        <v>114</v>
      </c>
      <c r="B3" s="70" t="s">
        <v>115</v>
      </c>
      <c r="C3" s="71" t="s">
        <v>116</v>
      </c>
      <c r="D3" s="71" t="s">
        <v>117</v>
      </c>
      <c r="E3" s="71" t="s">
        <v>118</v>
      </c>
      <c r="F3" s="71" t="s">
        <v>119</v>
      </c>
      <c r="G3" s="72" t="s">
        <v>120</v>
      </c>
    </row>
    <row r="4" spans="1:7">
      <c r="A4" s="73" t="str">
        <f>MID(B4,1,11)</f>
        <v xml:space="preserve">  111300002</v>
      </c>
      <c r="B4" s="32" t="s">
        <v>121</v>
      </c>
      <c r="C4" s="6">
        <v>487002.05</v>
      </c>
      <c r="D4" s="6">
        <v>2100</v>
      </c>
      <c r="E4" s="6">
        <v>-489101.38</v>
      </c>
      <c r="F4" s="6">
        <v>0.67</v>
      </c>
      <c r="G4" s="6">
        <v>0</v>
      </c>
    </row>
    <row r="5" spans="1:7">
      <c r="A5" s="73" t="str">
        <f t="shared" ref="A5:A68" si="0">MID(B5,1,11)</f>
        <v xml:space="preserve">  111300003</v>
      </c>
      <c r="B5" s="32" t="s">
        <v>122</v>
      </c>
      <c r="C5" s="6">
        <v>225820.37</v>
      </c>
      <c r="D5" s="6">
        <v>2889221.95</v>
      </c>
      <c r="E5" s="6">
        <v>-3115042.32</v>
      </c>
      <c r="F5" s="6">
        <v>0</v>
      </c>
      <c r="G5" s="6">
        <v>0</v>
      </c>
    </row>
    <row r="6" spans="1:7">
      <c r="A6" s="73" t="str">
        <f t="shared" si="0"/>
        <v xml:space="preserve">  111300004</v>
      </c>
      <c r="B6" s="32" t="s">
        <v>350</v>
      </c>
      <c r="C6" s="6">
        <v>0</v>
      </c>
      <c r="D6" s="6">
        <v>3005028.3</v>
      </c>
      <c r="E6" s="6">
        <v>-2427596.2599999998</v>
      </c>
      <c r="F6" s="6">
        <v>577432.04</v>
      </c>
      <c r="G6" s="6">
        <v>0</v>
      </c>
    </row>
    <row r="7" spans="1:7">
      <c r="A7" s="73" t="str">
        <f t="shared" si="0"/>
        <v xml:space="preserve">  112200001</v>
      </c>
      <c r="B7" s="32" t="s">
        <v>123</v>
      </c>
      <c r="C7" s="6">
        <v>26116.6</v>
      </c>
      <c r="D7" s="6">
        <v>26266.55</v>
      </c>
      <c r="E7" s="6">
        <v>-137</v>
      </c>
      <c r="F7" s="6">
        <v>52246.15</v>
      </c>
      <c r="G7" s="6">
        <v>0</v>
      </c>
    </row>
    <row r="8" spans="1:7">
      <c r="A8" s="73" t="str">
        <f t="shared" si="0"/>
        <v xml:space="preserve">  112300001</v>
      </c>
      <c r="B8" s="32" t="s">
        <v>351</v>
      </c>
      <c r="C8" s="6">
        <v>0</v>
      </c>
      <c r="D8" s="6">
        <v>24000</v>
      </c>
      <c r="E8" s="6">
        <v>-24000</v>
      </c>
      <c r="F8" s="6">
        <v>0</v>
      </c>
      <c r="G8" s="6">
        <v>0</v>
      </c>
    </row>
    <row r="9" spans="1:7">
      <c r="A9" s="73" t="str">
        <f t="shared" si="0"/>
        <v xml:space="preserve">  112300003</v>
      </c>
      <c r="B9" s="32" t="s">
        <v>124</v>
      </c>
      <c r="C9" s="6">
        <v>36</v>
      </c>
      <c r="D9" s="6">
        <v>103000</v>
      </c>
      <c r="E9" s="6">
        <v>-103036</v>
      </c>
      <c r="F9" s="6">
        <v>0</v>
      </c>
      <c r="G9" s="6">
        <v>0</v>
      </c>
    </row>
    <row r="10" spans="1:7">
      <c r="A10" s="73" t="str">
        <f t="shared" si="0"/>
        <v xml:space="preserve">  112500001</v>
      </c>
      <c r="B10" s="32" t="s">
        <v>125</v>
      </c>
      <c r="C10" s="6">
        <v>3503</v>
      </c>
      <c r="D10" s="6">
        <v>0</v>
      </c>
      <c r="E10" s="6">
        <v>0</v>
      </c>
      <c r="F10" s="6">
        <v>3503</v>
      </c>
      <c r="G10" s="6">
        <v>0</v>
      </c>
    </row>
    <row r="11" spans="1:7">
      <c r="A11" s="73" t="str">
        <f t="shared" si="0"/>
        <v xml:space="preserve">  112900001</v>
      </c>
      <c r="B11" s="32" t="s">
        <v>126</v>
      </c>
      <c r="C11" s="6">
        <v>18422</v>
      </c>
      <c r="D11" s="6">
        <v>5144494.9000000004</v>
      </c>
      <c r="E11" s="6">
        <v>-5144404.9000000004</v>
      </c>
      <c r="F11" s="6">
        <v>18512</v>
      </c>
      <c r="G11" s="6">
        <v>0</v>
      </c>
    </row>
    <row r="12" spans="1:7">
      <c r="A12" s="73" t="str">
        <f t="shared" si="0"/>
        <v xml:space="preserve">  124115111</v>
      </c>
      <c r="B12" s="32" t="s">
        <v>127</v>
      </c>
      <c r="C12" s="6">
        <v>43770.720000000001</v>
      </c>
      <c r="D12" s="6">
        <v>0</v>
      </c>
      <c r="E12" s="6">
        <v>0</v>
      </c>
      <c r="F12" s="6">
        <v>43770.720000000001</v>
      </c>
      <c r="G12" s="6">
        <v>0</v>
      </c>
    </row>
    <row r="13" spans="1:7">
      <c r="A13" s="73" t="str">
        <f t="shared" si="0"/>
        <v xml:space="preserve">  124125121</v>
      </c>
      <c r="B13" s="32" t="s">
        <v>128</v>
      </c>
      <c r="C13" s="6">
        <v>2450</v>
      </c>
      <c r="D13" s="6">
        <v>0</v>
      </c>
      <c r="E13" s="6">
        <v>0</v>
      </c>
      <c r="F13" s="6">
        <v>2450</v>
      </c>
      <c r="G13" s="6">
        <v>0</v>
      </c>
    </row>
    <row r="14" spans="1:7">
      <c r="A14" s="73" t="str">
        <f t="shared" si="0"/>
        <v xml:space="preserve">  124135151</v>
      </c>
      <c r="B14" s="32" t="s">
        <v>129</v>
      </c>
      <c r="C14" s="6">
        <v>54729.96</v>
      </c>
      <c r="D14" s="6">
        <v>7960</v>
      </c>
      <c r="E14" s="6">
        <v>-3980</v>
      </c>
      <c r="F14" s="6">
        <v>58709.96</v>
      </c>
      <c r="G14" s="6">
        <v>0</v>
      </c>
    </row>
    <row r="15" spans="1:7">
      <c r="A15" s="73" t="str">
        <f t="shared" si="0"/>
        <v xml:space="preserve">  124195191</v>
      </c>
      <c r="B15" s="32" t="s">
        <v>130</v>
      </c>
      <c r="C15" s="6">
        <v>20340.009999999998</v>
      </c>
      <c r="D15" s="6">
        <v>0</v>
      </c>
      <c r="E15" s="6">
        <v>0</v>
      </c>
      <c r="F15" s="6">
        <v>20340.009999999998</v>
      </c>
      <c r="G15" s="6">
        <v>0</v>
      </c>
    </row>
    <row r="16" spans="1:7">
      <c r="A16" s="73" t="str">
        <f t="shared" si="0"/>
        <v xml:space="preserve">  124215211</v>
      </c>
      <c r="B16" s="32" t="s">
        <v>131</v>
      </c>
      <c r="C16" s="6">
        <v>59217.36</v>
      </c>
      <c r="D16" s="6">
        <v>14580</v>
      </c>
      <c r="E16" s="6">
        <v>-7290</v>
      </c>
      <c r="F16" s="6">
        <v>66507.360000000001</v>
      </c>
      <c r="G16" s="6">
        <v>0</v>
      </c>
    </row>
    <row r="17" spans="1:7">
      <c r="A17" s="73" t="str">
        <f t="shared" si="0"/>
        <v xml:space="preserve">  124225221</v>
      </c>
      <c r="B17" s="32" t="s">
        <v>132</v>
      </c>
      <c r="C17" s="6">
        <v>9500</v>
      </c>
      <c r="D17" s="6">
        <v>64000</v>
      </c>
      <c r="E17" s="6">
        <v>-32000</v>
      </c>
      <c r="F17" s="6">
        <v>41500</v>
      </c>
      <c r="G17" s="6">
        <v>0</v>
      </c>
    </row>
    <row r="18" spans="1:7">
      <c r="A18" s="73" t="str">
        <f t="shared" si="0"/>
        <v xml:space="preserve">  124235231</v>
      </c>
      <c r="B18" s="32" t="s">
        <v>133</v>
      </c>
      <c r="C18" s="6">
        <v>1558.01</v>
      </c>
      <c r="D18" s="6">
        <v>0</v>
      </c>
      <c r="E18" s="6">
        <v>0</v>
      </c>
      <c r="F18" s="6">
        <v>1558.01</v>
      </c>
      <c r="G18" s="6">
        <v>0</v>
      </c>
    </row>
    <row r="19" spans="1:7">
      <c r="A19" s="73" t="str">
        <f t="shared" si="0"/>
        <v xml:space="preserve">  124415411</v>
      </c>
      <c r="B19" s="32" t="s">
        <v>134</v>
      </c>
      <c r="C19" s="6">
        <v>16700</v>
      </c>
      <c r="D19" s="6">
        <v>414295</v>
      </c>
      <c r="E19" s="6">
        <v>0</v>
      </c>
      <c r="F19" s="6">
        <v>430995</v>
      </c>
      <c r="G19" s="6">
        <v>0</v>
      </c>
    </row>
    <row r="20" spans="1:7">
      <c r="A20" s="73" t="str">
        <f t="shared" si="0"/>
        <v xml:space="preserve">  124495491</v>
      </c>
      <c r="B20" s="32" t="s">
        <v>135</v>
      </c>
      <c r="C20" s="6">
        <v>18000</v>
      </c>
      <c r="D20" s="6">
        <v>0</v>
      </c>
      <c r="E20" s="6">
        <v>0</v>
      </c>
      <c r="F20" s="6">
        <v>18000</v>
      </c>
      <c r="G20" s="6">
        <v>0</v>
      </c>
    </row>
    <row r="21" spans="1:7">
      <c r="A21" s="73" t="str">
        <f t="shared" si="0"/>
        <v xml:space="preserve">  124655651</v>
      </c>
      <c r="B21" s="32" t="s">
        <v>136</v>
      </c>
      <c r="C21" s="6">
        <v>1598</v>
      </c>
      <c r="D21" s="6">
        <v>700</v>
      </c>
      <c r="E21" s="6">
        <v>0</v>
      </c>
      <c r="F21" s="6">
        <v>2298</v>
      </c>
      <c r="G21" s="6">
        <v>0</v>
      </c>
    </row>
    <row r="22" spans="1:7">
      <c r="A22" s="73" t="str">
        <f t="shared" si="0"/>
        <v xml:space="preserve">  124665662</v>
      </c>
      <c r="B22" s="32" t="s">
        <v>137</v>
      </c>
      <c r="C22" s="6">
        <v>2590</v>
      </c>
      <c r="D22" s="6">
        <v>0</v>
      </c>
      <c r="E22" s="6">
        <v>0</v>
      </c>
      <c r="F22" s="6">
        <v>2590</v>
      </c>
      <c r="G22" s="6">
        <v>0</v>
      </c>
    </row>
    <row r="23" spans="1:7">
      <c r="A23" s="73" t="str">
        <f t="shared" si="0"/>
        <v xml:space="preserve">  124675671</v>
      </c>
      <c r="B23" s="32" t="s">
        <v>138</v>
      </c>
      <c r="C23" s="6">
        <v>140594.01</v>
      </c>
      <c r="D23" s="6">
        <v>19000</v>
      </c>
      <c r="E23" s="6">
        <v>0</v>
      </c>
      <c r="F23" s="6">
        <v>159594.01</v>
      </c>
      <c r="G23" s="6">
        <v>0</v>
      </c>
    </row>
    <row r="24" spans="1:7">
      <c r="A24" s="73" t="str">
        <f t="shared" si="0"/>
        <v xml:space="preserve">  125415971</v>
      </c>
      <c r="B24" s="32" t="s">
        <v>139</v>
      </c>
      <c r="C24" s="6">
        <v>22270.45</v>
      </c>
      <c r="D24" s="6">
        <v>3932.4</v>
      </c>
      <c r="E24" s="6">
        <v>0</v>
      </c>
      <c r="F24" s="6">
        <v>26202.85</v>
      </c>
      <c r="G24" s="6">
        <v>0</v>
      </c>
    </row>
    <row r="25" spans="1:7">
      <c r="A25" s="73" t="str">
        <f t="shared" si="0"/>
        <v xml:space="preserve">  126305111</v>
      </c>
      <c r="B25" s="32" t="s">
        <v>140</v>
      </c>
      <c r="C25" s="6">
        <v>-3064.93</v>
      </c>
      <c r="D25" s="6">
        <v>0</v>
      </c>
      <c r="E25" s="6">
        <v>-3308.1</v>
      </c>
      <c r="F25" s="6">
        <v>0</v>
      </c>
      <c r="G25" s="6">
        <v>-6373.03</v>
      </c>
    </row>
    <row r="26" spans="1:7">
      <c r="A26" s="73" t="str">
        <f t="shared" si="0"/>
        <v xml:space="preserve">  126305121</v>
      </c>
      <c r="B26" s="32" t="s">
        <v>141</v>
      </c>
      <c r="C26" s="6">
        <v>-102.08</v>
      </c>
      <c r="D26" s="6">
        <v>0</v>
      </c>
      <c r="E26" s="6">
        <v>-245</v>
      </c>
      <c r="F26" s="6">
        <v>0</v>
      </c>
      <c r="G26" s="6">
        <v>-347.08</v>
      </c>
    </row>
    <row r="27" spans="1:7">
      <c r="A27" s="73" t="str">
        <f t="shared" si="0"/>
        <v xml:space="preserve">  126305151</v>
      </c>
      <c r="B27" s="32" t="s">
        <v>142</v>
      </c>
      <c r="C27" s="6">
        <v>-5634.5</v>
      </c>
      <c r="D27" s="6">
        <v>0</v>
      </c>
      <c r="E27" s="6">
        <v>-11181.79</v>
      </c>
      <c r="F27" s="6">
        <v>0</v>
      </c>
      <c r="G27" s="6">
        <v>-16816.29</v>
      </c>
    </row>
    <row r="28" spans="1:7">
      <c r="A28" s="73" t="str">
        <f t="shared" si="0"/>
        <v xml:space="preserve">  126305191</v>
      </c>
      <c r="B28" s="32" t="s">
        <v>143</v>
      </c>
      <c r="C28" s="6">
        <v>-1717.92</v>
      </c>
      <c r="D28" s="6">
        <v>0</v>
      </c>
      <c r="E28" s="6">
        <v>-2034</v>
      </c>
      <c r="F28" s="6">
        <v>0</v>
      </c>
      <c r="G28" s="6">
        <v>-3751.92</v>
      </c>
    </row>
    <row r="29" spans="1:7">
      <c r="A29" s="73" t="str">
        <f t="shared" si="0"/>
        <v xml:space="preserve">  126305211</v>
      </c>
      <c r="B29" s="32" t="s">
        <v>144</v>
      </c>
      <c r="C29" s="6">
        <v>-4321.3999999999996</v>
      </c>
      <c r="D29" s="6">
        <v>0</v>
      </c>
      <c r="E29" s="6">
        <v>-5286.24</v>
      </c>
      <c r="F29" s="6">
        <v>0</v>
      </c>
      <c r="G29" s="6">
        <v>-9607.64</v>
      </c>
    </row>
    <row r="30" spans="1:7">
      <c r="A30" s="73" t="str">
        <f t="shared" si="0"/>
        <v xml:space="preserve">  126305221</v>
      </c>
      <c r="B30" s="32" t="s">
        <v>145</v>
      </c>
      <c r="C30" s="6">
        <v>-395.84</v>
      </c>
      <c r="D30" s="6">
        <v>0</v>
      </c>
      <c r="E30" s="6">
        <v>-950</v>
      </c>
      <c r="F30" s="6">
        <v>0</v>
      </c>
      <c r="G30" s="6">
        <v>-1345.84</v>
      </c>
    </row>
    <row r="31" spans="1:7">
      <c r="A31" s="73" t="str">
        <f t="shared" si="0"/>
        <v xml:space="preserve">  126305411</v>
      </c>
      <c r="B31" s="32" t="s">
        <v>352</v>
      </c>
      <c r="C31" s="6">
        <v>0</v>
      </c>
      <c r="D31" s="6">
        <v>0</v>
      </c>
      <c r="E31" s="6">
        <v>-60418.02</v>
      </c>
      <c r="F31" s="6">
        <v>0</v>
      </c>
      <c r="G31" s="6">
        <v>-60418.02</v>
      </c>
    </row>
    <row r="32" spans="1:7">
      <c r="A32" s="73" t="str">
        <f t="shared" si="0"/>
        <v xml:space="preserve">  126305491</v>
      </c>
      <c r="B32" s="32" t="s">
        <v>146</v>
      </c>
      <c r="C32" s="6">
        <v>-13500</v>
      </c>
      <c r="D32" s="6">
        <v>0</v>
      </c>
      <c r="E32" s="6">
        <v>-4500</v>
      </c>
      <c r="F32" s="6">
        <v>0</v>
      </c>
      <c r="G32" s="6">
        <v>-18000</v>
      </c>
    </row>
    <row r="33" spans="1:7">
      <c r="A33" s="73" t="str">
        <f t="shared" si="0"/>
        <v xml:space="preserve">  126305651</v>
      </c>
      <c r="B33" s="32" t="s">
        <v>147</v>
      </c>
      <c r="C33" s="6">
        <v>-109.75</v>
      </c>
      <c r="D33" s="6">
        <v>0</v>
      </c>
      <c r="E33" s="6">
        <v>-194.8</v>
      </c>
      <c r="F33" s="6">
        <v>0</v>
      </c>
      <c r="G33" s="6">
        <v>-304.55</v>
      </c>
    </row>
    <row r="34" spans="1:7">
      <c r="A34" s="73" t="str">
        <f t="shared" si="0"/>
        <v xml:space="preserve">  126305671</v>
      </c>
      <c r="B34" s="32" t="s">
        <v>148</v>
      </c>
      <c r="C34" s="6">
        <v>-32949.26</v>
      </c>
      <c r="D34" s="6">
        <v>0</v>
      </c>
      <c r="E34" s="6">
        <v>-37752.300000000003</v>
      </c>
      <c r="F34" s="6">
        <v>0</v>
      </c>
      <c r="G34" s="6">
        <v>-70701.56</v>
      </c>
    </row>
    <row r="35" spans="1:7">
      <c r="A35" s="73" t="str">
        <f t="shared" si="0"/>
        <v xml:space="preserve">  126505971</v>
      </c>
      <c r="B35" s="32" t="s">
        <v>149</v>
      </c>
      <c r="C35" s="6">
        <v>-7418.48</v>
      </c>
      <c r="D35" s="6">
        <v>0</v>
      </c>
      <c r="E35" s="6">
        <v>-2470.2800000000002</v>
      </c>
      <c r="F35" s="6">
        <v>0</v>
      </c>
      <c r="G35" s="6">
        <v>-9888.76</v>
      </c>
    </row>
    <row r="36" spans="1:7">
      <c r="A36" s="73" t="str">
        <f t="shared" si="0"/>
        <v xml:space="preserve">  211100151</v>
      </c>
      <c r="B36" s="32" t="s">
        <v>150</v>
      </c>
      <c r="C36" s="6">
        <v>-2455.83</v>
      </c>
      <c r="D36" s="6">
        <v>2455.83</v>
      </c>
      <c r="E36" s="6">
        <v>0</v>
      </c>
      <c r="F36" s="6">
        <v>0</v>
      </c>
      <c r="G36" s="6">
        <v>0</v>
      </c>
    </row>
    <row r="37" spans="1:7">
      <c r="A37" s="73" t="str">
        <f t="shared" si="0"/>
        <v xml:space="preserve">  211100154</v>
      </c>
      <c r="B37" s="32" t="s">
        <v>151</v>
      </c>
      <c r="C37" s="6">
        <v>-1500</v>
      </c>
      <c r="D37" s="6">
        <v>1500</v>
      </c>
      <c r="E37" s="6">
        <v>0</v>
      </c>
      <c r="F37" s="6">
        <v>0</v>
      </c>
      <c r="G37" s="6">
        <v>0</v>
      </c>
    </row>
    <row r="38" spans="1:7">
      <c r="A38" s="73" t="str">
        <f t="shared" si="0"/>
        <v xml:space="preserve">  211100164</v>
      </c>
      <c r="B38" s="32" t="s">
        <v>353</v>
      </c>
      <c r="C38" s="6">
        <v>0</v>
      </c>
      <c r="D38" s="6">
        <v>0</v>
      </c>
      <c r="E38" s="6">
        <v>-600</v>
      </c>
      <c r="F38" s="6">
        <v>0</v>
      </c>
      <c r="G38" s="6">
        <v>-600</v>
      </c>
    </row>
    <row r="39" spans="1:7">
      <c r="A39" s="73" t="str">
        <f t="shared" si="0"/>
        <v xml:space="preserve">  211200001</v>
      </c>
      <c r="B39" s="32" t="s">
        <v>152</v>
      </c>
      <c r="C39" s="6">
        <v>0</v>
      </c>
      <c r="D39" s="6">
        <v>2619992.5099999998</v>
      </c>
      <c r="E39" s="6">
        <v>-2619993.0099999998</v>
      </c>
      <c r="F39" s="6">
        <v>0</v>
      </c>
      <c r="G39" s="6">
        <v>-0.5</v>
      </c>
    </row>
    <row r="40" spans="1:7">
      <c r="A40" s="73" t="str">
        <f t="shared" si="0"/>
        <v xml:space="preserve">  211200152</v>
      </c>
      <c r="B40" s="32" t="s">
        <v>153</v>
      </c>
      <c r="C40" s="6">
        <v>-2112.5</v>
      </c>
      <c r="D40" s="6">
        <v>2112.5</v>
      </c>
      <c r="E40" s="6">
        <v>0</v>
      </c>
      <c r="F40" s="6">
        <v>0</v>
      </c>
      <c r="G40" s="6">
        <v>0</v>
      </c>
    </row>
    <row r="41" spans="1:7">
      <c r="A41" s="73" t="str">
        <f t="shared" si="0"/>
        <v xml:space="preserve">  211200153</v>
      </c>
      <c r="B41" s="32" t="s">
        <v>154</v>
      </c>
      <c r="C41" s="6">
        <v>-1633.08</v>
      </c>
      <c r="D41" s="6">
        <v>1633.08</v>
      </c>
      <c r="E41" s="6">
        <v>0</v>
      </c>
      <c r="F41" s="6">
        <v>0</v>
      </c>
      <c r="G41" s="6">
        <v>0</v>
      </c>
    </row>
    <row r="42" spans="1:7">
      <c r="A42" s="73" t="str">
        <f t="shared" si="0"/>
        <v xml:space="preserve">  211200162</v>
      </c>
      <c r="B42" s="32" t="s">
        <v>354</v>
      </c>
      <c r="C42" s="6">
        <v>0</v>
      </c>
      <c r="D42" s="6">
        <v>497.88</v>
      </c>
      <c r="E42" s="6">
        <v>-1591.76</v>
      </c>
      <c r="F42" s="6">
        <v>0</v>
      </c>
      <c r="G42" s="6">
        <v>-1093.8800000000001</v>
      </c>
    </row>
    <row r="43" spans="1:7">
      <c r="A43" s="73" t="str">
        <f t="shared" si="0"/>
        <v xml:space="preserve">  211200163</v>
      </c>
      <c r="B43" s="32" t="s">
        <v>355</v>
      </c>
      <c r="C43" s="6">
        <v>0</v>
      </c>
      <c r="D43" s="6">
        <v>0</v>
      </c>
      <c r="E43" s="6">
        <v>-650</v>
      </c>
      <c r="F43" s="6">
        <v>0</v>
      </c>
      <c r="G43" s="6">
        <v>-650</v>
      </c>
    </row>
    <row r="44" spans="1:7">
      <c r="A44" s="73" t="str">
        <f t="shared" si="0"/>
        <v xml:space="preserve">  211700001</v>
      </c>
      <c r="B44" s="32" t="s">
        <v>155</v>
      </c>
      <c r="C44" s="6">
        <v>-31606.3</v>
      </c>
      <c r="D44" s="6">
        <v>112925.53</v>
      </c>
      <c r="E44" s="6">
        <v>-112702.78</v>
      </c>
      <c r="F44" s="6">
        <v>0</v>
      </c>
      <c r="G44" s="6">
        <v>-31383.55</v>
      </c>
    </row>
    <row r="45" spans="1:7">
      <c r="A45" s="73" t="str">
        <f t="shared" si="0"/>
        <v xml:space="preserve">  211700002</v>
      </c>
      <c r="B45" s="32" t="s">
        <v>156</v>
      </c>
      <c r="C45" s="6">
        <v>-1088.43</v>
      </c>
      <c r="D45" s="6">
        <v>290</v>
      </c>
      <c r="E45" s="6">
        <v>-290.44</v>
      </c>
      <c r="F45" s="6">
        <v>0</v>
      </c>
      <c r="G45" s="6">
        <v>-1088.8699999999999</v>
      </c>
    </row>
    <row r="46" spans="1:7">
      <c r="A46" s="73" t="str">
        <f t="shared" si="0"/>
        <v xml:space="preserve">  211700003</v>
      </c>
      <c r="B46" s="32" t="s">
        <v>157</v>
      </c>
      <c r="C46" s="6">
        <v>-9214.24</v>
      </c>
      <c r="D46" s="6">
        <v>57071.31</v>
      </c>
      <c r="E46" s="6">
        <v>-55152.06</v>
      </c>
      <c r="F46" s="6">
        <v>0</v>
      </c>
      <c r="G46" s="6">
        <v>-7294.99</v>
      </c>
    </row>
    <row r="47" spans="1:7">
      <c r="A47" s="73" t="str">
        <f t="shared" si="0"/>
        <v xml:space="preserve">  211700004</v>
      </c>
      <c r="B47" s="32" t="s">
        <v>158</v>
      </c>
      <c r="C47" s="6">
        <v>-64.239999999999995</v>
      </c>
      <c r="D47" s="6">
        <v>28</v>
      </c>
      <c r="E47" s="6">
        <v>-29.05</v>
      </c>
      <c r="F47" s="6">
        <v>0</v>
      </c>
      <c r="G47" s="6">
        <v>-65.290000000000006</v>
      </c>
    </row>
    <row r="48" spans="1:7">
      <c r="A48" s="73" t="str">
        <f t="shared" si="0"/>
        <v xml:space="preserve">  211900001</v>
      </c>
      <c r="B48" s="32" t="s">
        <v>159</v>
      </c>
      <c r="C48" s="6">
        <v>-63</v>
      </c>
      <c r="D48" s="6">
        <v>3020863.41</v>
      </c>
      <c r="E48" s="6">
        <v>-3020863.41</v>
      </c>
      <c r="F48" s="6">
        <v>0</v>
      </c>
      <c r="G48" s="6">
        <v>-63</v>
      </c>
    </row>
    <row r="49" spans="1:7">
      <c r="A49" s="73" t="str">
        <f t="shared" si="0"/>
        <v xml:space="preserve">  311000001</v>
      </c>
      <c r="B49" s="32" t="s">
        <v>160</v>
      </c>
      <c r="C49" s="6">
        <v>-167878.29</v>
      </c>
      <c r="D49" s="6">
        <v>0</v>
      </c>
      <c r="E49" s="6">
        <v>0</v>
      </c>
      <c r="F49" s="6">
        <v>0</v>
      </c>
      <c r="G49" s="6">
        <v>-167878.29</v>
      </c>
    </row>
    <row r="50" spans="1:7">
      <c r="A50" s="73" t="str">
        <f t="shared" si="0"/>
        <v xml:space="preserve">  321000001</v>
      </c>
      <c r="B50" s="32" t="s">
        <v>356</v>
      </c>
      <c r="C50" s="6">
        <v>85617.919999999998</v>
      </c>
      <c r="D50" s="6">
        <v>85617.21</v>
      </c>
      <c r="E50" s="6">
        <v>-171235.13</v>
      </c>
      <c r="F50" s="6">
        <v>0</v>
      </c>
      <c r="G50" s="6">
        <v>0</v>
      </c>
    </row>
    <row r="51" spans="1:7">
      <c r="A51" s="73" t="str">
        <f t="shared" si="0"/>
        <v xml:space="preserve">  322000001</v>
      </c>
      <c r="B51" s="32" t="s">
        <v>161</v>
      </c>
      <c r="C51" s="6">
        <v>-110635.15</v>
      </c>
      <c r="D51" s="6">
        <v>0</v>
      </c>
      <c r="E51" s="6">
        <v>0</v>
      </c>
      <c r="F51" s="6">
        <v>0</v>
      </c>
      <c r="G51" s="6">
        <v>-110635.15</v>
      </c>
    </row>
    <row r="52" spans="1:7">
      <c r="A52" s="73" t="str">
        <f t="shared" si="0"/>
        <v xml:space="preserve">  322000002</v>
      </c>
      <c r="B52" s="32" t="s">
        <v>162</v>
      </c>
      <c r="C52" s="6">
        <v>27721.47</v>
      </c>
      <c r="D52" s="6">
        <v>0</v>
      </c>
      <c r="E52" s="6">
        <v>0</v>
      </c>
      <c r="F52" s="6">
        <v>27721.47</v>
      </c>
      <c r="G52" s="6">
        <v>0</v>
      </c>
    </row>
    <row r="53" spans="1:7">
      <c r="A53" s="73" t="str">
        <f t="shared" si="0"/>
        <v xml:space="preserve">  322000003</v>
      </c>
      <c r="B53" s="32" t="s">
        <v>163</v>
      </c>
      <c r="C53" s="6">
        <v>-100022.07</v>
      </c>
      <c r="D53" s="6">
        <v>0</v>
      </c>
      <c r="E53" s="6">
        <v>0</v>
      </c>
      <c r="F53" s="6">
        <v>0</v>
      </c>
      <c r="G53" s="6">
        <v>-100022.07</v>
      </c>
    </row>
    <row r="54" spans="1:7">
      <c r="A54" s="73" t="str">
        <f t="shared" si="0"/>
        <v xml:space="preserve">  322000011</v>
      </c>
      <c r="B54" s="32" t="s">
        <v>164</v>
      </c>
      <c r="C54" s="6">
        <v>-2852.64</v>
      </c>
      <c r="D54" s="6">
        <v>0</v>
      </c>
      <c r="E54" s="6">
        <v>-26116.6</v>
      </c>
      <c r="F54" s="6">
        <v>0</v>
      </c>
      <c r="G54" s="6">
        <v>-28969.24</v>
      </c>
    </row>
    <row r="55" spans="1:7">
      <c r="A55" s="73" t="str">
        <f t="shared" si="0"/>
        <v xml:space="preserve">  322000013</v>
      </c>
      <c r="B55" s="32" t="s">
        <v>165</v>
      </c>
      <c r="C55" s="6">
        <v>102194.68</v>
      </c>
      <c r="D55" s="6">
        <v>15152.13</v>
      </c>
      <c r="E55" s="6">
        <v>0</v>
      </c>
      <c r="F55" s="6">
        <v>117346.81</v>
      </c>
      <c r="G55" s="6">
        <v>0</v>
      </c>
    </row>
    <row r="56" spans="1:7">
      <c r="A56" s="73" t="str">
        <f t="shared" si="0"/>
        <v xml:space="preserve">  322000014</v>
      </c>
      <c r="B56" s="32" t="s">
        <v>166</v>
      </c>
      <c r="C56" s="6">
        <v>-6416.47</v>
      </c>
      <c r="D56" s="6">
        <v>121330.07</v>
      </c>
      <c r="E56" s="6">
        <v>0</v>
      </c>
      <c r="F56" s="6">
        <v>114913.60000000001</v>
      </c>
      <c r="G56" s="6">
        <v>0</v>
      </c>
    </row>
    <row r="57" spans="1:7">
      <c r="A57" s="73" t="str">
        <f t="shared" si="0"/>
        <v xml:space="preserve">  322000015</v>
      </c>
      <c r="B57" s="32" t="s">
        <v>357</v>
      </c>
      <c r="C57" s="6">
        <v>0</v>
      </c>
      <c r="D57" s="6">
        <v>1083856.3400000001</v>
      </c>
      <c r="E57" s="6">
        <v>-555924.05000000005</v>
      </c>
      <c r="F57" s="6">
        <v>527932.29</v>
      </c>
      <c r="G57" s="6">
        <v>0</v>
      </c>
    </row>
    <row r="58" spans="1:7">
      <c r="A58" s="73" t="str">
        <f t="shared" si="0"/>
        <v xml:space="preserve">  322001000</v>
      </c>
      <c r="B58" s="32" t="s">
        <v>167</v>
      </c>
      <c r="C58" s="6">
        <v>-129445.77</v>
      </c>
      <c r="D58" s="6">
        <v>0</v>
      </c>
      <c r="E58" s="6">
        <v>0</v>
      </c>
      <c r="F58" s="6">
        <v>0</v>
      </c>
      <c r="G58" s="6">
        <v>-129445.77</v>
      </c>
    </row>
    <row r="59" spans="1:7">
      <c r="A59" s="73" t="str">
        <f t="shared" si="0"/>
        <v xml:space="preserve">  322001001</v>
      </c>
      <c r="B59" s="32" t="s">
        <v>168</v>
      </c>
      <c r="C59" s="6">
        <v>-330290.64</v>
      </c>
      <c r="D59" s="6">
        <v>0</v>
      </c>
      <c r="E59" s="6">
        <v>-15152.13</v>
      </c>
      <c r="F59" s="6">
        <v>0</v>
      </c>
      <c r="G59" s="6">
        <v>-345442.77</v>
      </c>
    </row>
    <row r="60" spans="1:7">
      <c r="A60" s="73" t="str">
        <f t="shared" si="0"/>
        <v xml:space="preserve">  322001002</v>
      </c>
      <c r="B60" s="32" t="s">
        <v>358</v>
      </c>
      <c r="C60" s="6">
        <v>-403259.8</v>
      </c>
      <c r="D60" s="6">
        <v>0</v>
      </c>
      <c r="E60" s="6">
        <v>-121330.07</v>
      </c>
      <c r="F60" s="6">
        <v>0</v>
      </c>
      <c r="G60" s="6">
        <v>-524589.87</v>
      </c>
    </row>
    <row r="61" spans="1:7">
      <c r="A61" s="73" t="str">
        <f t="shared" si="0"/>
        <v xml:space="preserve">  322001003</v>
      </c>
      <c r="B61" s="32" t="s">
        <v>359</v>
      </c>
      <c r="C61" s="6">
        <v>0</v>
      </c>
      <c r="D61" s="6">
        <v>428588.64</v>
      </c>
      <c r="E61" s="6">
        <v>-862621.21</v>
      </c>
      <c r="F61" s="6">
        <v>0</v>
      </c>
      <c r="G61" s="6">
        <v>-434032.57</v>
      </c>
    </row>
    <row r="62" spans="1:7">
      <c r="A62" s="73" t="str">
        <f t="shared" si="0"/>
        <v xml:space="preserve">  322001004</v>
      </c>
      <c r="B62" s="32" t="s">
        <v>360</v>
      </c>
      <c r="C62" s="6">
        <v>0</v>
      </c>
      <c r="D62" s="6">
        <v>40000</v>
      </c>
      <c r="E62" s="6">
        <v>-50000</v>
      </c>
      <c r="F62" s="6">
        <v>0</v>
      </c>
      <c r="G62" s="6">
        <v>-10000</v>
      </c>
    </row>
    <row r="63" spans="1:7">
      <c r="A63" s="73" t="str">
        <f t="shared" si="0"/>
        <v xml:space="preserve">  417308301</v>
      </c>
      <c r="B63" s="32" t="s">
        <v>169</v>
      </c>
      <c r="C63" s="6">
        <v>0</v>
      </c>
      <c r="D63" s="6">
        <v>21300.7</v>
      </c>
      <c r="E63" s="6">
        <v>-672622.9</v>
      </c>
      <c r="F63" s="6">
        <v>0</v>
      </c>
      <c r="G63" s="6">
        <v>-651322.19999999995</v>
      </c>
    </row>
    <row r="64" spans="1:7">
      <c r="A64" s="73" t="str">
        <f t="shared" si="0"/>
        <v xml:space="preserve">  417308302</v>
      </c>
      <c r="B64" s="32" t="s">
        <v>170</v>
      </c>
      <c r="C64" s="6">
        <v>0</v>
      </c>
      <c r="D64" s="6">
        <v>0</v>
      </c>
      <c r="E64" s="6">
        <v>-91242</v>
      </c>
      <c r="F64" s="6">
        <v>0</v>
      </c>
      <c r="G64" s="6">
        <v>-91242</v>
      </c>
    </row>
    <row r="65" spans="1:7">
      <c r="A65" s="73" t="str">
        <f t="shared" si="0"/>
        <v xml:space="preserve">  417308303</v>
      </c>
      <c r="B65" s="32" t="s">
        <v>171</v>
      </c>
      <c r="C65" s="6">
        <v>0</v>
      </c>
      <c r="D65" s="6">
        <v>0</v>
      </c>
      <c r="E65" s="6">
        <v>-17422</v>
      </c>
      <c r="F65" s="6">
        <v>0</v>
      </c>
      <c r="G65" s="6">
        <v>-17422</v>
      </c>
    </row>
    <row r="66" spans="1:7">
      <c r="A66" s="73" t="str">
        <f t="shared" si="0"/>
        <v xml:space="preserve">  417308304</v>
      </c>
      <c r="B66" s="32" t="s">
        <v>172</v>
      </c>
      <c r="C66" s="6">
        <v>0</v>
      </c>
      <c r="D66" s="6">
        <v>0</v>
      </c>
      <c r="E66" s="6">
        <v>-49220</v>
      </c>
      <c r="F66" s="6">
        <v>0</v>
      </c>
      <c r="G66" s="6">
        <v>-49220</v>
      </c>
    </row>
    <row r="67" spans="1:7">
      <c r="A67" s="73" t="str">
        <f t="shared" si="0"/>
        <v xml:space="preserve">  417308305</v>
      </c>
      <c r="B67" s="32" t="s">
        <v>173</v>
      </c>
      <c r="C67" s="6">
        <v>0</v>
      </c>
      <c r="D67" s="6">
        <v>0</v>
      </c>
      <c r="E67" s="6">
        <v>-28.83</v>
      </c>
      <c r="F67" s="6">
        <v>0</v>
      </c>
      <c r="G67" s="6">
        <v>-28.83</v>
      </c>
    </row>
    <row r="68" spans="1:7">
      <c r="A68" s="73" t="str">
        <f t="shared" si="0"/>
        <v xml:space="preserve">  421300201</v>
      </c>
      <c r="B68" s="32" t="s">
        <v>361</v>
      </c>
      <c r="C68" s="6">
        <v>0</v>
      </c>
      <c r="D68" s="6">
        <v>32000</v>
      </c>
      <c r="E68" s="6">
        <v>-64000</v>
      </c>
      <c r="F68" s="6">
        <v>0</v>
      </c>
      <c r="G68" s="6">
        <v>-32000</v>
      </c>
    </row>
    <row r="69" spans="1:7">
      <c r="A69" s="73" t="str">
        <f t="shared" ref="A69:A132" si="1">MID(B69,1,11)</f>
        <v xml:space="preserve">  422108301</v>
      </c>
      <c r="B69" s="32" t="s">
        <v>174</v>
      </c>
      <c r="C69" s="6">
        <v>0</v>
      </c>
      <c r="D69" s="6">
        <v>1708471.44</v>
      </c>
      <c r="E69" s="6">
        <v>-5925769.4400000004</v>
      </c>
      <c r="F69" s="6">
        <v>0</v>
      </c>
      <c r="G69" s="6">
        <v>-4217298</v>
      </c>
    </row>
    <row r="70" spans="1:7">
      <c r="A70" s="73" t="str">
        <f t="shared" si="1"/>
        <v xml:space="preserve">  511101131</v>
      </c>
      <c r="B70" s="32" t="s">
        <v>175</v>
      </c>
      <c r="C70" s="6">
        <v>0</v>
      </c>
      <c r="D70" s="6">
        <v>1752132.68</v>
      </c>
      <c r="E70" s="6">
        <v>-33075</v>
      </c>
      <c r="F70" s="6">
        <v>1719057.68</v>
      </c>
      <c r="G70" s="6">
        <v>0</v>
      </c>
    </row>
    <row r="71" spans="1:7">
      <c r="A71" s="73" t="str">
        <f t="shared" si="1"/>
        <v xml:space="preserve">  511101132</v>
      </c>
      <c r="B71" s="32" t="s">
        <v>176</v>
      </c>
      <c r="C71" s="6">
        <v>0</v>
      </c>
      <c r="D71" s="6">
        <v>203685</v>
      </c>
      <c r="E71" s="6">
        <v>-3885</v>
      </c>
      <c r="F71" s="6">
        <v>199800</v>
      </c>
      <c r="G71" s="6">
        <v>0</v>
      </c>
    </row>
    <row r="72" spans="1:7">
      <c r="A72" s="73" t="str">
        <f t="shared" si="1"/>
        <v xml:space="preserve">  511201211</v>
      </c>
      <c r="B72" s="32" t="s">
        <v>362</v>
      </c>
      <c r="C72" s="6">
        <v>0</v>
      </c>
      <c r="D72" s="6">
        <v>850</v>
      </c>
      <c r="E72" s="6">
        <v>-850</v>
      </c>
      <c r="F72" s="6">
        <v>0</v>
      </c>
      <c r="G72" s="6">
        <v>0</v>
      </c>
    </row>
    <row r="73" spans="1:7">
      <c r="A73" s="73" t="str">
        <f t="shared" si="1"/>
        <v xml:space="preserve">  511301312</v>
      </c>
      <c r="B73" s="32" t="s">
        <v>177</v>
      </c>
      <c r="C73" s="6">
        <v>0</v>
      </c>
      <c r="D73" s="6">
        <v>218554.66</v>
      </c>
      <c r="E73" s="6">
        <v>-115606.3</v>
      </c>
      <c r="F73" s="6">
        <v>102948.36</v>
      </c>
      <c r="G73" s="6">
        <v>0</v>
      </c>
    </row>
    <row r="74" spans="1:7">
      <c r="A74" s="73" t="str">
        <f t="shared" si="1"/>
        <v xml:space="preserve">  511301321</v>
      </c>
      <c r="B74" s="32" t="s">
        <v>178</v>
      </c>
      <c r="C74" s="6">
        <v>0</v>
      </c>
      <c r="D74" s="6">
        <v>36863.64</v>
      </c>
      <c r="E74" s="6">
        <v>-504</v>
      </c>
      <c r="F74" s="6">
        <v>36359.64</v>
      </c>
      <c r="G74" s="6">
        <v>0</v>
      </c>
    </row>
    <row r="75" spans="1:7">
      <c r="A75" s="73" t="str">
        <f t="shared" si="1"/>
        <v xml:space="preserve">  511301323</v>
      </c>
      <c r="B75" s="32" t="s">
        <v>179</v>
      </c>
      <c r="C75" s="6">
        <v>0</v>
      </c>
      <c r="D75" s="6">
        <v>237912.66</v>
      </c>
      <c r="E75" s="6">
        <v>-2396.0700000000002</v>
      </c>
      <c r="F75" s="6">
        <v>235516.59</v>
      </c>
      <c r="G75" s="6">
        <v>0</v>
      </c>
    </row>
    <row r="76" spans="1:7">
      <c r="A76" s="73" t="str">
        <f t="shared" si="1"/>
        <v xml:space="preserve">  511301331</v>
      </c>
      <c r="B76" s="32" t="s">
        <v>180</v>
      </c>
      <c r="C76" s="6">
        <v>0</v>
      </c>
      <c r="D76" s="6">
        <v>11016.25</v>
      </c>
      <c r="E76" s="6">
        <v>0</v>
      </c>
      <c r="F76" s="6">
        <v>11016.25</v>
      </c>
      <c r="G76" s="6">
        <v>0</v>
      </c>
    </row>
    <row r="77" spans="1:7">
      <c r="A77" s="73" t="str">
        <f t="shared" si="1"/>
        <v xml:space="preserve">  511501522</v>
      </c>
      <c r="B77" s="32" t="s">
        <v>181</v>
      </c>
      <c r="C77" s="6">
        <v>0</v>
      </c>
      <c r="D77" s="6">
        <v>217627.17</v>
      </c>
      <c r="E77" s="6">
        <v>-87148.07</v>
      </c>
      <c r="F77" s="6">
        <v>130479.1</v>
      </c>
      <c r="G77" s="6">
        <v>0</v>
      </c>
    </row>
    <row r="78" spans="1:7">
      <c r="A78" s="73" t="str">
        <f t="shared" si="1"/>
        <v xml:space="preserve">  511501541</v>
      </c>
      <c r="B78" s="32" t="s">
        <v>182</v>
      </c>
      <c r="C78" s="6">
        <v>0</v>
      </c>
      <c r="D78" s="6">
        <v>274942.99</v>
      </c>
      <c r="E78" s="6">
        <v>-5200</v>
      </c>
      <c r="F78" s="6">
        <v>269742.99</v>
      </c>
      <c r="G78" s="6">
        <v>0</v>
      </c>
    </row>
    <row r="79" spans="1:7">
      <c r="A79" s="73" t="str">
        <f t="shared" si="1"/>
        <v xml:space="preserve">  512102111</v>
      </c>
      <c r="B79" s="32" t="s">
        <v>183</v>
      </c>
      <c r="C79" s="6">
        <v>0</v>
      </c>
      <c r="D79" s="6">
        <v>14699.65</v>
      </c>
      <c r="E79" s="6">
        <v>0</v>
      </c>
      <c r="F79" s="6">
        <v>14699.65</v>
      </c>
      <c r="G79" s="6">
        <v>0</v>
      </c>
    </row>
    <row r="80" spans="1:7">
      <c r="A80" s="73" t="str">
        <f t="shared" si="1"/>
        <v xml:space="preserve">  512102121</v>
      </c>
      <c r="B80" s="32" t="s">
        <v>184</v>
      </c>
      <c r="C80" s="6">
        <v>0</v>
      </c>
      <c r="D80" s="6">
        <v>485.01</v>
      </c>
      <c r="E80" s="6">
        <v>-330.01</v>
      </c>
      <c r="F80" s="6">
        <v>155</v>
      </c>
      <c r="G80" s="6">
        <v>0</v>
      </c>
    </row>
    <row r="81" spans="1:7">
      <c r="A81" s="73" t="str">
        <f t="shared" si="1"/>
        <v xml:space="preserve">  512102161</v>
      </c>
      <c r="B81" s="32" t="s">
        <v>185</v>
      </c>
      <c r="C81" s="6">
        <v>0</v>
      </c>
      <c r="D81" s="6">
        <v>31158.97</v>
      </c>
      <c r="E81" s="6">
        <v>0</v>
      </c>
      <c r="F81" s="6">
        <v>31158.97</v>
      </c>
      <c r="G81" s="6">
        <v>0</v>
      </c>
    </row>
    <row r="82" spans="1:7">
      <c r="A82" s="73" t="str">
        <f t="shared" si="1"/>
        <v xml:space="preserve">  512202212</v>
      </c>
      <c r="B82" s="32" t="s">
        <v>186</v>
      </c>
      <c r="C82" s="6">
        <v>0</v>
      </c>
      <c r="D82" s="6">
        <v>6087.34</v>
      </c>
      <c r="E82" s="6">
        <v>-241.92</v>
      </c>
      <c r="F82" s="6">
        <v>5845.42</v>
      </c>
      <c r="G82" s="6">
        <v>0</v>
      </c>
    </row>
    <row r="83" spans="1:7">
      <c r="A83" s="73" t="str">
        <f t="shared" si="1"/>
        <v xml:space="preserve">  512202231</v>
      </c>
      <c r="B83" s="32" t="s">
        <v>187</v>
      </c>
      <c r="C83" s="6">
        <v>0</v>
      </c>
      <c r="D83" s="6">
        <v>662.9</v>
      </c>
      <c r="E83" s="6">
        <v>-153</v>
      </c>
      <c r="F83" s="6">
        <v>509.9</v>
      </c>
      <c r="G83" s="6">
        <v>0</v>
      </c>
    </row>
    <row r="84" spans="1:7">
      <c r="A84" s="73" t="str">
        <f t="shared" si="1"/>
        <v xml:space="preserve">  512402411</v>
      </c>
      <c r="B84" s="32" t="s">
        <v>188</v>
      </c>
      <c r="C84" s="6">
        <v>0</v>
      </c>
      <c r="D84" s="6">
        <v>24987.8</v>
      </c>
      <c r="E84" s="6">
        <v>0</v>
      </c>
      <c r="F84" s="6">
        <v>24987.8</v>
      </c>
      <c r="G84" s="6">
        <v>0</v>
      </c>
    </row>
    <row r="85" spans="1:7">
      <c r="A85" s="73" t="str">
        <f t="shared" si="1"/>
        <v xml:space="preserve">  512402421</v>
      </c>
      <c r="B85" s="32" t="s">
        <v>189</v>
      </c>
      <c r="C85" s="6">
        <v>0</v>
      </c>
      <c r="D85" s="6">
        <v>51363.05</v>
      </c>
      <c r="E85" s="6">
        <v>0</v>
      </c>
      <c r="F85" s="6">
        <v>51363.05</v>
      </c>
      <c r="G85" s="6">
        <v>0</v>
      </c>
    </row>
    <row r="86" spans="1:7">
      <c r="A86" s="73" t="str">
        <f t="shared" si="1"/>
        <v xml:space="preserve">  512402431</v>
      </c>
      <c r="B86" s="32" t="s">
        <v>363</v>
      </c>
      <c r="C86" s="6">
        <v>0</v>
      </c>
      <c r="D86" s="6">
        <v>6000</v>
      </c>
      <c r="E86" s="6">
        <v>0</v>
      </c>
      <c r="F86" s="6">
        <v>6000</v>
      </c>
      <c r="G86" s="6">
        <v>0</v>
      </c>
    </row>
    <row r="87" spans="1:7">
      <c r="A87" s="73" t="str">
        <f t="shared" si="1"/>
        <v xml:space="preserve">  512402441</v>
      </c>
      <c r="B87" s="32" t="s">
        <v>364</v>
      </c>
      <c r="C87" s="6">
        <v>0</v>
      </c>
      <c r="D87" s="6">
        <v>14789.49</v>
      </c>
      <c r="E87" s="6">
        <v>0</v>
      </c>
      <c r="F87" s="6">
        <v>14789.49</v>
      </c>
      <c r="G87" s="6">
        <v>0</v>
      </c>
    </row>
    <row r="88" spans="1:7">
      <c r="A88" s="73" t="str">
        <f t="shared" si="1"/>
        <v xml:space="preserve">  512402451</v>
      </c>
      <c r="B88" s="32" t="s">
        <v>365</v>
      </c>
      <c r="C88" s="6">
        <v>0</v>
      </c>
      <c r="D88" s="6">
        <v>8282.4</v>
      </c>
      <c r="E88" s="6">
        <v>0</v>
      </c>
      <c r="F88" s="6">
        <v>8282.4</v>
      </c>
      <c r="G88" s="6">
        <v>0</v>
      </c>
    </row>
    <row r="89" spans="1:7">
      <c r="A89" s="73" t="str">
        <f t="shared" si="1"/>
        <v xml:space="preserve">  512402461</v>
      </c>
      <c r="B89" s="32" t="s">
        <v>190</v>
      </c>
      <c r="C89" s="6">
        <v>0</v>
      </c>
      <c r="D89" s="6">
        <v>51068</v>
      </c>
      <c r="E89" s="6">
        <v>0</v>
      </c>
      <c r="F89" s="6">
        <v>51068</v>
      </c>
      <c r="G89" s="6">
        <v>0</v>
      </c>
    </row>
    <row r="90" spans="1:7">
      <c r="A90" s="73" t="str">
        <f t="shared" si="1"/>
        <v xml:space="preserve">  512402471</v>
      </c>
      <c r="B90" s="32" t="s">
        <v>191</v>
      </c>
      <c r="C90" s="6">
        <v>0</v>
      </c>
      <c r="D90" s="6">
        <v>47718.879999999997</v>
      </c>
      <c r="E90" s="6">
        <v>0</v>
      </c>
      <c r="F90" s="6">
        <v>47718.879999999997</v>
      </c>
      <c r="G90" s="6">
        <v>0</v>
      </c>
    </row>
    <row r="91" spans="1:7">
      <c r="A91" s="73" t="str">
        <f t="shared" si="1"/>
        <v xml:space="preserve">  512402491</v>
      </c>
      <c r="B91" s="32" t="s">
        <v>192</v>
      </c>
      <c r="C91" s="6">
        <v>0</v>
      </c>
      <c r="D91" s="6">
        <v>73120.7</v>
      </c>
      <c r="E91" s="6">
        <v>-8812</v>
      </c>
      <c r="F91" s="6">
        <v>64308.7</v>
      </c>
      <c r="G91" s="6">
        <v>0</v>
      </c>
    </row>
    <row r="92" spans="1:7">
      <c r="A92" s="73" t="str">
        <f t="shared" si="1"/>
        <v xml:space="preserve">  512502521</v>
      </c>
      <c r="B92" s="32" t="s">
        <v>193</v>
      </c>
      <c r="C92" s="6">
        <v>0</v>
      </c>
      <c r="D92" s="6">
        <v>8211.6200000000008</v>
      </c>
      <c r="E92" s="6">
        <v>0</v>
      </c>
      <c r="F92" s="6">
        <v>8211.6200000000008</v>
      </c>
      <c r="G92" s="6">
        <v>0</v>
      </c>
    </row>
    <row r="93" spans="1:7">
      <c r="A93" s="73" t="str">
        <f t="shared" si="1"/>
        <v xml:space="preserve">  512502531</v>
      </c>
      <c r="B93" s="32" t="s">
        <v>194</v>
      </c>
      <c r="C93" s="6">
        <v>0</v>
      </c>
      <c r="D93" s="6">
        <v>16344.35</v>
      </c>
      <c r="E93" s="6">
        <v>-1585.95</v>
      </c>
      <c r="F93" s="6">
        <v>14758.4</v>
      </c>
      <c r="G93" s="6">
        <v>0</v>
      </c>
    </row>
    <row r="94" spans="1:7">
      <c r="A94" s="73" t="str">
        <f t="shared" si="1"/>
        <v xml:space="preserve">  512602612</v>
      </c>
      <c r="B94" s="32" t="s">
        <v>195</v>
      </c>
      <c r="C94" s="6">
        <v>0</v>
      </c>
      <c r="D94" s="6">
        <v>177381.06</v>
      </c>
      <c r="E94" s="6">
        <v>0</v>
      </c>
      <c r="F94" s="6">
        <v>177381.06</v>
      </c>
      <c r="G94" s="6">
        <v>0</v>
      </c>
    </row>
    <row r="95" spans="1:7">
      <c r="A95" s="73" t="str">
        <f t="shared" si="1"/>
        <v xml:space="preserve">  512602613</v>
      </c>
      <c r="B95" s="32" t="s">
        <v>196</v>
      </c>
      <c r="C95" s="6">
        <v>0</v>
      </c>
      <c r="D95" s="6">
        <v>10000</v>
      </c>
      <c r="E95" s="6">
        <v>0</v>
      </c>
      <c r="F95" s="6">
        <v>10000</v>
      </c>
      <c r="G95" s="6">
        <v>0</v>
      </c>
    </row>
    <row r="96" spans="1:7">
      <c r="A96" s="73" t="str">
        <f t="shared" si="1"/>
        <v xml:space="preserve">  512702711</v>
      </c>
      <c r="B96" s="32" t="s">
        <v>197</v>
      </c>
      <c r="C96" s="6">
        <v>0</v>
      </c>
      <c r="D96" s="6">
        <v>8147.84</v>
      </c>
      <c r="E96" s="6">
        <v>0</v>
      </c>
      <c r="F96" s="6">
        <v>8147.84</v>
      </c>
      <c r="G96" s="6">
        <v>0</v>
      </c>
    </row>
    <row r="97" spans="1:7">
      <c r="A97" s="73" t="str">
        <f t="shared" si="1"/>
        <v xml:space="preserve">  512702731</v>
      </c>
      <c r="B97" s="32" t="s">
        <v>198</v>
      </c>
      <c r="C97" s="6">
        <v>0</v>
      </c>
      <c r="D97" s="6">
        <v>21371.77</v>
      </c>
      <c r="E97" s="6">
        <v>-5599.97</v>
      </c>
      <c r="F97" s="6">
        <v>15771.8</v>
      </c>
      <c r="G97" s="6">
        <v>0</v>
      </c>
    </row>
    <row r="98" spans="1:7">
      <c r="A98" s="73" t="str">
        <f t="shared" si="1"/>
        <v xml:space="preserve">  512902911</v>
      </c>
      <c r="B98" s="32" t="s">
        <v>366</v>
      </c>
      <c r="C98" s="6">
        <v>0</v>
      </c>
      <c r="D98" s="6">
        <v>2059.4</v>
      </c>
      <c r="E98" s="6">
        <v>0</v>
      </c>
      <c r="F98" s="6">
        <v>2059.4</v>
      </c>
      <c r="G98" s="6">
        <v>0</v>
      </c>
    </row>
    <row r="99" spans="1:7">
      <c r="A99" s="73" t="str">
        <f t="shared" si="1"/>
        <v xml:space="preserve">  512902921</v>
      </c>
      <c r="B99" s="32" t="s">
        <v>199</v>
      </c>
      <c r="C99" s="6">
        <v>0</v>
      </c>
      <c r="D99" s="6">
        <v>1357.2</v>
      </c>
      <c r="E99" s="6">
        <v>0</v>
      </c>
      <c r="F99" s="6">
        <v>1357.2</v>
      </c>
      <c r="G99" s="6">
        <v>0</v>
      </c>
    </row>
    <row r="100" spans="1:7">
      <c r="A100" s="73" t="str">
        <f t="shared" si="1"/>
        <v xml:space="preserve">  512902931</v>
      </c>
      <c r="B100" s="32" t="s">
        <v>367</v>
      </c>
      <c r="C100" s="6">
        <v>0</v>
      </c>
      <c r="D100" s="6">
        <v>110</v>
      </c>
      <c r="E100" s="6">
        <v>0</v>
      </c>
      <c r="F100" s="6">
        <v>110</v>
      </c>
      <c r="G100" s="6">
        <v>0</v>
      </c>
    </row>
    <row r="101" spans="1:7">
      <c r="A101" s="73" t="str">
        <f t="shared" si="1"/>
        <v xml:space="preserve">  512902961</v>
      </c>
      <c r="B101" s="32" t="s">
        <v>200</v>
      </c>
      <c r="C101" s="6">
        <v>0</v>
      </c>
      <c r="D101" s="6">
        <v>45249.67</v>
      </c>
      <c r="E101" s="6">
        <v>-3781.6</v>
      </c>
      <c r="F101" s="6">
        <v>41468.07</v>
      </c>
      <c r="G101" s="6">
        <v>0</v>
      </c>
    </row>
    <row r="102" spans="1:7">
      <c r="A102" s="73" t="str">
        <f t="shared" si="1"/>
        <v xml:space="preserve">  512902981</v>
      </c>
      <c r="B102" s="32" t="s">
        <v>368</v>
      </c>
      <c r="C102" s="6">
        <v>0</v>
      </c>
      <c r="D102" s="6">
        <v>1820.81</v>
      </c>
      <c r="E102" s="6">
        <v>0</v>
      </c>
      <c r="F102" s="6">
        <v>1820.81</v>
      </c>
      <c r="G102" s="6">
        <v>0</v>
      </c>
    </row>
    <row r="103" spans="1:7">
      <c r="A103" s="73" t="str">
        <f t="shared" si="1"/>
        <v xml:space="preserve">  512902991</v>
      </c>
      <c r="B103" s="32" t="s">
        <v>369</v>
      </c>
      <c r="C103" s="6">
        <v>0</v>
      </c>
      <c r="D103" s="6">
        <v>796.92</v>
      </c>
      <c r="E103" s="6">
        <v>0</v>
      </c>
      <c r="F103" s="6">
        <v>796.92</v>
      </c>
      <c r="G103" s="6">
        <v>0</v>
      </c>
    </row>
    <row r="104" spans="1:7">
      <c r="A104" s="73" t="str">
        <f t="shared" si="1"/>
        <v xml:space="preserve">  513103111</v>
      </c>
      <c r="B104" s="32" t="s">
        <v>201</v>
      </c>
      <c r="C104" s="6">
        <v>0</v>
      </c>
      <c r="D104" s="6">
        <v>266887</v>
      </c>
      <c r="E104" s="6">
        <v>-2014</v>
      </c>
      <c r="F104" s="6">
        <v>264873</v>
      </c>
      <c r="G104" s="6">
        <v>0</v>
      </c>
    </row>
    <row r="105" spans="1:7">
      <c r="A105" s="73" t="str">
        <f t="shared" si="1"/>
        <v xml:space="preserve">  513103131</v>
      </c>
      <c r="B105" s="32" t="s">
        <v>202</v>
      </c>
      <c r="C105" s="6">
        <v>0</v>
      </c>
      <c r="D105" s="6">
        <v>12400.64</v>
      </c>
      <c r="E105" s="6">
        <v>0</v>
      </c>
      <c r="F105" s="6">
        <v>12400.64</v>
      </c>
      <c r="G105" s="6">
        <v>0</v>
      </c>
    </row>
    <row r="106" spans="1:7">
      <c r="A106" s="73" t="str">
        <f t="shared" si="1"/>
        <v xml:space="preserve">  513103141</v>
      </c>
      <c r="B106" s="32" t="s">
        <v>203</v>
      </c>
      <c r="C106" s="6">
        <v>0</v>
      </c>
      <c r="D106" s="6">
        <v>12312.36</v>
      </c>
      <c r="E106" s="6">
        <v>0</v>
      </c>
      <c r="F106" s="6">
        <v>12312.36</v>
      </c>
      <c r="G106" s="6">
        <v>0</v>
      </c>
    </row>
    <row r="107" spans="1:7">
      <c r="A107" s="73" t="str">
        <f t="shared" si="1"/>
        <v xml:space="preserve">  513203211</v>
      </c>
      <c r="B107" s="32" t="s">
        <v>204</v>
      </c>
      <c r="C107" s="6">
        <v>0</v>
      </c>
      <c r="D107" s="6">
        <v>5000</v>
      </c>
      <c r="E107" s="6">
        <v>0</v>
      </c>
      <c r="F107" s="6">
        <v>5000</v>
      </c>
      <c r="G107" s="6">
        <v>0</v>
      </c>
    </row>
    <row r="108" spans="1:7">
      <c r="A108" s="73" t="str">
        <f t="shared" si="1"/>
        <v xml:space="preserve">  513203252</v>
      </c>
      <c r="B108" s="32" t="s">
        <v>205</v>
      </c>
      <c r="C108" s="6">
        <v>0</v>
      </c>
      <c r="D108" s="6">
        <v>1160</v>
      </c>
      <c r="E108" s="6">
        <v>0</v>
      </c>
      <c r="F108" s="6">
        <v>1160</v>
      </c>
      <c r="G108" s="6">
        <v>0</v>
      </c>
    </row>
    <row r="109" spans="1:7">
      <c r="A109" s="73" t="str">
        <f t="shared" si="1"/>
        <v xml:space="preserve">  513303341</v>
      </c>
      <c r="B109" s="32" t="s">
        <v>206</v>
      </c>
      <c r="C109" s="6">
        <v>0</v>
      </c>
      <c r="D109" s="6">
        <v>4600</v>
      </c>
      <c r="E109" s="6">
        <v>0</v>
      </c>
      <c r="F109" s="6">
        <v>4600</v>
      </c>
      <c r="G109" s="6">
        <v>0</v>
      </c>
    </row>
    <row r="110" spans="1:7">
      <c r="A110" s="73" t="str">
        <f t="shared" si="1"/>
        <v xml:space="preserve">  513303361</v>
      </c>
      <c r="B110" s="32" t="s">
        <v>207</v>
      </c>
      <c r="C110" s="6">
        <v>0</v>
      </c>
      <c r="D110" s="6">
        <v>18328</v>
      </c>
      <c r="E110" s="6">
        <v>0</v>
      </c>
      <c r="F110" s="6">
        <v>18328</v>
      </c>
      <c r="G110" s="6">
        <v>0</v>
      </c>
    </row>
    <row r="111" spans="1:7">
      <c r="A111" s="73" t="str">
        <f t="shared" si="1"/>
        <v xml:space="preserve">  513303391</v>
      </c>
      <c r="B111" s="32" t="s">
        <v>208</v>
      </c>
      <c r="C111" s="6">
        <v>0</v>
      </c>
      <c r="D111" s="6">
        <v>432428.28</v>
      </c>
      <c r="E111" s="6">
        <v>-6753.08</v>
      </c>
      <c r="F111" s="6">
        <v>425675.2</v>
      </c>
      <c r="G111" s="6">
        <v>0</v>
      </c>
    </row>
    <row r="112" spans="1:7">
      <c r="A112" s="73" t="str">
        <f t="shared" si="1"/>
        <v xml:space="preserve">  513403411</v>
      </c>
      <c r="B112" s="32" t="s">
        <v>209</v>
      </c>
      <c r="C112" s="6">
        <v>0</v>
      </c>
      <c r="D112" s="6">
        <v>17049.52</v>
      </c>
      <c r="E112" s="6">
        <v>-9861.82</v>
      </c>
      <c r="F112" s="6">
        <v>7187.7</v>
      </c>
      <c r="G112" s="6">
        <v>0</v>
      </c>
    </row>
    <row r="113" spans="1:8">
      <c r="A113" s="73" t="str">
        <f t="shared" si="1"/>
        <v xml:space="preserve">  513403451</v>
      </c>
      <c r="B113" s="32" t="s">
        <v>370</v>
      </c>
      <c r="C113" s="6">
        <v>0</v>
      </c>
      <c r="D113" s="6">
        <v>8270.59</v>
      </c>
      <c r="E113" s="6">
        <v>0</v>
      </c>
      <c r="F113" s="6">
        <v>8270.59</v>
      </c>
      <c r="G113" s="6">
        <v>0</v>
      </c>
    </row>
    <row r="114" spans="1:8">
      <c r="A114" s="73" t="str">
        <f t="shared" si="1"/>
        <v xml:space="preserve">  513503511</v>
      </c>
      <c r="B114" s="32" t="s">
        <v>210</v>
      </c>
      <c r="C114" s="6">
        <v>0</v>
      </c>
      <c r="D114" s="6">
        <v>300.01</v>
      </c>
      <c r="E114" s="6">
        <v>0</v>
      </c>
      <c r="F114" s="6">
        <v>300.01</v>
      </c>
      <c r="G114" s="6">
        <v>0</v>
      </c>
    </row>
    <row r="115" spans="1:8">
      <c r="A115" s="73" t="str">
        <f t="shared" si="1"/>
        <v xml:space="preserve">  513503551</v>
      </c>
      <c r="B115" s="32" t="s">
        <v>211</v>
      </c>
      <c r="C115" s="6">
        <v>0</v>
      </c>
      <c r="D115" s="6">
        <v>39216.980000000003</v>
      </c>
      <c r="E115" s="6">
        <v>0</v>
      </c>
      <c r="F115" s="6">
        <v>39216.980000000003</v>
      </c>
      <c r="G115" s="6">
        <v>0</v>
      </c>
    </row>
    <row r="116" spans="1:8">
      <c r="A116" s="73" t="str">
        <f t="shared" si="1"/>
        <v xml:space="preserve">  513503571</v>
      </c>
      <c r="B116" s="32" t="s">
        <v>212</v>
      </c>
      <c r="C116" s="6">
        <v>0</v>
      </c>
      <c r="D116" s="6">
        <v>26618.42</v>
      </c>
      <c r="E116" s="6">
        <v>0</v>
      </c>
      <c r="F116" s="6">
        <v>26618.42</v>
      </c>
      <c r="G116" s="6">
        <v>0</v>
      </c>
    </row>
    <row r="117" spans="1:8">
      <c r="A117" s="73" t="str">
        <f t="shared" si="1"/>
        <v xml:space="preserve">  513503591</v>
      </c>
      <c r="B117" s="32" t="s">
        <v>213</v>
      </c>
      <c r="C117" s="6">
        <v>0</v>
      </c>
      <c r="D117" s="6">
        <v>25000</v>
      </c>
      <c r="E117" s="6">
        <v>-10000</v>
      </c>
      <c r="F117" s="6">
        <v>15000</v>
      </c>
      <c r="G117" s="6">
        <v>0</v>
      </c>
    </row>
    <row r="118" spans="1:8">
      <c r="A118" s="73" t="str">
        <f t="shared" si="1"/>
        <v xml:space="preserve">  513603612</v>
      </c>
      <c r="B118" s="32" t="s">
        <v>214</v>
      </c>
      <c r="C118" s="6">
        <v>0</v>
      </c>
      <c r="D118" s="6">
        <v>5048.32</v>
      </c>
      <c r="E118" s="6">
        <v>0</v>
      </c>
      <c r="F118" s="6">
        <v>5048.32</v>
      </c>
      <c r="G118" s="6">
        <v>0</v>
      </c>
    </row>
    <row r="119" spans="1:8">
      <c r="A119" s="73" t="str">
        <f t="shared" si="1"/>
        <v xml:space="preserve">  513703751</v>
      </c>
      <c r="B119" s="32" t="s">
        <v>215</v>
      </c>
      <c r="C119" s="6">
        <v>0</v>
      </c>
      <c r="D119" s="6">
        <v>20470.34</v>
      </c>
      <c r="E119" s="6">
        <v>-800</v>
      </c>
      <c r="F119" s="6">
        <v>19670.34</v>
      </c>
      <c r="G119" s="6">
        <v>0</v>
      </c>
    </row>
    <row r="120" spans="1:8">
      <c r="A120" s="73" t="str">
        <f t="shared" si="1"/>
        <v xml:space="preserve">  513803821</v>
      </c>
      <c r="B120" s="32" t="s">
        <v>216</v>
      </c>
      <c r="C120" s="6">
        <v>0</v>
      </c>
      <c r="D120" s="6">
        <v>400488.54</v>
      </c>
      <c r="E120" s="6">
        <v>-28106.83</v>
      </c>
      <c r="F120" s="6">
        <v>372381.71</v>
      </c>
      <c r="G120" s="6">
        <v>0</v>
      </c>
    </row>
    <row r="121" spans="1:8">
      <c r="A121" s="73" t="str">
        <f t="shared" si="1"/>
        <v xml:space="preserve">  513903921</v>
      </c>
      <c r="B121" s="32" t="s">
        <v>217</v>
      </c>
      <c r="C121" s="6">
        <v>0</v>
      </c>
      <c r="D121" s="6">
        <v>1272.55</v>
      </c>
      <c r="E121" s="6">
        <v>0</v>
      </c>
      <c r="F121" s="6">
        <v>1272.55</v>
      </c>
      <c r="G121" s="6">
        <v>0</v>
      </c>
    </row>
    <row r="122" spans="1:8">
      <c r="A122" s="73" t="str">
        <f t="shared" si="1"/>
        <v xml:space="preserve">  513903981</v>
      </c>
      <c r="B122" s="32" t="s">
        <v>218</v>
      </c>
      <c r="C122" s="6">
        <v>0</v>
      </c>
      <c r="D122" s="6">
        <v>48650.43</v>
      </c>
      <c r="E122" s="6">
        <v>-739.2</v>
      </c>
      <c r="F122" s="6">
        <v>47911.23</v>
      </c>
      <c r="G122" s="6">
        <v>0</v>
      </c>
    </row>
    <row r="123" spans="1:8">
      <c r="A123" s="73" t="str">
        <f t="shared" si="1"/>
        <v xml:space="preserve">  524104411</v>
      </c>
      <c r="B123" s="32" t="s">
        <v>219</v>
      </c>
      <c r="C123" s="6">
        <v>0</v>
      </c>
      <c r="D123" s="6">
        <v>70675.73</v>
      </c>
      <c r="E123" s="6">
        <v>0</v>
      </c>
      <c r="F123" s="6">
        <v>70675.73</v>
      </c>
      <c r="G123" s="6">
        <v>0</v>
      </c>
    </row>
    <row r="124" spans="1:8">
      <c r="A124" s="73" t="str">
        <f t="shared" si="1"/>
        <v xml:space="preserve">  524104414</v>
      </c>
      <c r="B124" s="32" t="s">
        <v>220</v>
      </c>
      <c r="C124" s="6">
        <v>0</v>
      </c>
      <c r="D124" s="6">
        <v>20585.28</v>
      </c>
      <c r="E124" s="6">
        <v>0</v>
      </c>
      <c r="F124" s="6">
        <v>20585.28</v>
      </c>
      <c r="G124" s="6">
        <v>0</v>
      </c>
    </row>
    <row r="125" spans="1:8">
      <c r="A125" s="73" t="str">
        <f t="shared" si="1"/>
        <v xml:space="preserve">  524204421</v>
      </c>
      <c r="B125" s="32" t="s">
        <v>221</v>
      </c>
      <c r="C125" s="6">
        <v>0</v>
      </c>
      <c r="D125" s="6">
        <v>22800</v>
      </c>
      <c r="E125" s="6">
        <v>-2100</v>
      </c>
      <c r="F125" s="6">
        <v>20700</v>
      </c>
      <c r="G125" s="6">
        <v>0</v>
      </c>
      <c r="H125" s="27"/>
    </row>
    <row r="126" spans="1:8">
      <c r="A126" s="73" t="str">
        <f t="shared" si="1"/>
        <v xml:space="preserve">  551505111</v>
      </c>
      <c r="B126" s="32" t="s">
        <v>222</v>
      </c>
      <c r="C126" s="6">
        <v>0</v>
      </c>
      <c r="D126" s="6">
        <v>3308.1</v>
      </c>
      <c r="E126" s="6">
        <v>0</v>
      </c>
      <c r="F126" s="6">
        <v>3308.1</v>
      </c>
      <c r="G126" s="6">
        <v>0</v>
      </c>
      <c r="H126" s="27"/>
    </row>
    <row r="127" spans="1:8">
      <c r="A127" s="73" t="str">
        <f t="shared" si="1"/>
        <v xml:space="preserve">  551505121</v>
      </c>
      <c r="B127" s="32" t="s">
        <v>223</v>
      </c>
      <c r="C127" s="6">
        <v>0</v>
      </c>
      <c r="D127" s="6">
        <v>245</v>
      </c>
      <c r="E127" s="6">
        <v>0</v>
      </c>
      <c r="F127" s="6">
        <v>245</v>
      </c>
      <c r="G127" s="6">
        <v>0</v>
      </c>
      <c r="H127" s="27"/>
    </row>
    <row r="128" spans="1:8">
      <c r="A128" s="73" t="str">
        <f t="shared" si="1"/>
        <v xml:space="preserve">  551505151</v>
      </c>
      <c r="B128" s="32" t="s">
        <v>224</v>
      </c>
      <c r="C128" s="6">
        <v>0</v>
      </c>
      <c r="D128" s="6">
        <v>11181.79</v>
      </c>
      <c r="E128" s="6">
        <v>0</v>
      </c>
      <c r="F128" s="6">
        <v>11181.79</v>
      </c>
      <c r="G128" s="6">
        <v>0</v>
      </c>
      <c r="H128" s="27"/>
    </row>
    <row r="129" spans="1:8">
      <c r="A129" s="73" t="str">
        <f t="shared" si="1"/>
        <v xml:space="preserve">  551505191</v>
      </c>
      <c r="B129" s="32" t="s">
        <v>225</v>
      </c>
      <c r="C129" s="6">
        <v>0</v>
      </c>
      <c r="D129" s="6">
        <v>2034</v>
      </c>
      <c r="E129" s="6">
        <v>0</v>
      </c>
      <c r="F129" s="6">
        <v>2034</v>
      </c>
      <c r="G129" s="6">
        <v>0</v>
      </c>
      <c r="H129" s="27"/>
    </row>
    <row r="130" spans="1:8">
      <c r="A130" s="73" t="str">
        <f t="shared" si="1"/>
        <v xml:space="preserve">  551505211</v>
      </c>
      <c r="B130" s="32" t="s">
        <v>226</v>
      </c>
      <c r="C130" s="6">
        <v>0</v>
      </c>
      <c r="D130" s="6">
        <v>5286.24</v>
      </c>
      <c r="E130" s="6">
        <v>0</v>
      </c>
      <c r="F130" s="6">
        <v>5286.24</v>
      </c>
      <c r="G130" s="6">
        <v>0</v>
      </c>
      <c r="H130" s="27"/>
    </row>
    <row r="131" spans="1:8">
      <c r="A131" s="73" t="str">
        <f t="shared" si="1"/>
        <v xml:space="preserve">  551505221</v>
      </c>
      <c r="B131" s="32" t="s">
        <v>227</v>
      </c>
      <c r="C131" s="6">
        <v>0</v>
      </c>
      <c r="D131" s="6">
        <v>950</v>
      </c>
      <c r="E131" s="6">
        <v>0</v>
      </c>
      <c r="F131" s="6">
        <v>950</v>
      </c>
      <c r="G131" s="6">
        <v>0</v>
      </c>
      <c r="H131" s="27"/>
    </row>
    <row r="132" spans="1:8">
      <c r="A132" s="73" t="str">
        <f t="shared" si="1"/>
        <v xml:space="preserve">  551505411</v>
      </c>
      <c r="B132" s="32" t="s">
        <v>371</v>
      </c>
      <c r="C132" s="6">
        <v>0</v>
      </c>
      <c r="D132" s="6">
        <v>60418.02</v>
      </c>
      <c r="E132" s="6">
        <v>0</v>
      </c>
      <c r="F132" s="6">
        <v>60418.02</v>
      </c>
      <c r="G132" s="6">
        <v>0</v>
      </c>
      <c r="H132" s="27"/>
    </row>
    <row r="133" spans="1:8">
      <c r="A133" s="73" t="str">
        <f t="shared" ref="A133:A136" si="2">MID(B133,1,11)</f>
        <v xml:space="preserve">  551505491</v>
      </c>
      <c r="B133" s="32" t="s">
        <v>228</v>
      </c>
      <c r="C133" s="6">
        <v>0</v>
      </c>
      <c r="D133" s="6">
        <v>4500</v>
      </c>
      <c r="E133" s="6">
        <v>0</v>
      </c>
      <c r="F133" s="6">
        <v>4500</v>
      </c>
      <c r="G133" s="6">
        <v>0</v>
      </c>
      <c r="H133" s="27"/>
    </row>
    <row r="134" spans="1:8">
      <c r="A134" s="73" t="str">
        <f t="shared" si="2"/>
        <v xml:space="preserve">  551505651</v>
      </c>
      <c r="B134" s="32" t="s">
        <v>229</v>
      </c>
      <c r="C134" s="6">
        <v>0</v>
      </c>
      <c r="D134" s="6">
        <v>194.8</v>
      </c>
      <c r="E134" s="6">
        <v>0</v>
      </c>
      <c r="F134" s="6">
        <v>194.8</v>
      </c>
      <c r="G134" s="6">
        <v>0</v>
      </c>
      <c r="H134" s="27"/>
    </row>
    <row r="135" spans="1:8">
      <c r="A135" s="73" t="str">
        <f t="shared" si="2"/>
        <v xml:space="preserve">  551505671</v>
      </c>
      <c r="B135" s="32" t="s">
        <v>230</v>
      </c>
      <c r="C135" s="6">
        <v>0</v>
      </c>
      <c r="D135" s="6">
        <v>37752.300000000003</v>
      </c>
      <c r="E135" s="6">
        <v>0</v>
      </c>
      <c r="F135" s="6">
        <v>37752.300000000003</v>
      </c>
      <c r="G135" s="6">
        <v>0</v>
      </c>
      <c r="H135" s="27"/>
    </row>
    <row r="136" spans="1:8">
      <c r="A136" s="73" t="str">
        <f t="shared" si="2"/>
        <v xml:space="preserve">  551705971</v>
      </c>
      <c r="B136" s="32" t="s">
        <v>231</v>
      </c>
      <c r="C136" s="6">
        <v>0</v>
      </c>
      <c r="D136" s="6">
        <v>2470.2800000000002</v>
      </c>
      <c r="E136" s="6">
        <v>0</v>
      </c>
      <c r="F136" s="6">
        <v>2470.2800000000002</v>
      </c>
      <c r="G136" s="6">
        <v>0</v>
      </c>
    </row>
    <row r="139" spans="1:8">
      <c r="F139" s="59" t="s">
        <v>326</v>
      </c>
    </row>
    <row r="140" spans="1:8">
      <c r="B140" s="59" t="s">
        <v>326</v>
      </c>
    </row>
    <row r="142" spans="1:8">
      <c r="B142" s="58" t="s">
        <v>372</v>
      </c>
      <c r="F142" s="1" t="s">
        <v>373</v>
      </c>
    </row>
    <row r="143" spans="1:8">
      <c r="B143" s="59" t="s">
        <v>345</v>
      </c>
      <c r="F143" s="59" t="s">
        <v>343</v>
      </c>
    </row>
    <row r="144" spans="1:8">
      <c r="B144" s="59" t="s">
        <v>346</v>
      </c>
      <c r="F144" s="59" t="s">
        <v>344</v>
      </c>
    </row>
  </sheetData>
  <mergeCells count="1">
    <mergeCell ref="A2:G2"/>
  </mergeCells>
  <dataValidations count="7">
    <dataValidation allowBlank="1" showInputMessage="1" showErrorMessage="1" prompt="Es la diferencia entre el cargo y el abono." sqref="G3"/>
    <dataValidation allowBlank="1" showInputMessage="1" showErrorMessage="1" prompt="Saldo final del mes." sqref="F3"/>
    <dataValidation allowBlank="1" showInputMessage="1" showErrorMessage="1" prompt="Abonos del mes." sqref="E3"/>
    <dataValidation allowBlank="1" showInputMessage="1" showErrorMessage="1" prompt="Cargos del mes." sqref="D3"/>
    <dataValidation allowBlank="1" showInputMessage="1" showErrorMessage="1" prompt="Saldo inicial del mes." sqref="C3"/>
    <dataValidation allowBlank="1" showInputMessage="1" showErrorMessage="1" prompt="Corresponde al nombre o descripción de la cuenta de acuerdo al Plan de Cuentas emitido por el CONAC." sqref="B3"/>
    <dataValidation allowBlank="1" showInputMessage="1" showErrorMessage="1" prompt="Corresponde al número de la cuenta de acuerdo al Plan de Cuentas emitido por el CONAC (DOF 22/11/2010)." sqref="A3"/>
  </dataValidations>
  <pageMargins left="0.31496062992125984" right="0.31496062992125984" top="0.15748031496062992" bottom="0.35433070866141736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</vt:lpstr>
      <vt:lpstr>ESF1</vt:lpstr>
      <vt:lpstr>EA</vt:lpstr>
      <vt:lpstr>EVHP</vt:lpstr>
      <vt:lpstr>CORTE </vt:lpstr>
      <vt:lpstr>BALANZA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2017-09-12T15:48:23Z</dcterms:modified>
</cp:coreProperties>
</file>